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9690" windowHeight="5835" activeTab="2"/>
  </bookViews>
  <sheets>
    <sheet name="Portuguese formato" sheetId="1" r:id="rId1"/>
    <sheet name="English" sheetId="2" r:id="rId2"/>
    <sheet name="Spanish" sheetId="3" r:id="rId3"/>
    <sheet name="French" sheetId="4" r:id="rId4"/>
  </sheets>
  <externalReferences>
    <externalReference r:id="rId7"/>
  </externalReferences>
  <definedNames>
    <definedName name="_xlnm.Print_Area" localSheetId="1">'English'!$B$1:$L$60</definedName>
    <definedName name="_xlnm.Print_Area" localSheetId="3">'French'!$A$1:$L$61</definedName>
    <definedName name="_xlnm.Print_Area" localSheetId="0">'Portuguese formato'!$A$1:$L$60</definedName>
    <definedName name="_xlnm.Print_Area" localSheetId="2">'Spanish'!$B$1:$L$60</definedName>
  </definedNames>
  <calcPr fullCalcOnLoad="1"/>
</workbook>
</file>

<file path=xl/sharedStrings.xml><?xml version="1.0" encoding="utf-8"?>
<sst xmlns="http://schemas.openxmlformats.org/spreadsheetml/2006/main" count="343" uniqueCount="199">
  <si>
    <t>TOTAL</t>
  </si>
  <si>
    <t>Antigua y Barbuda</t>
  </si>
  <si>
    <t>Argentina</t>
  </si>
  <si>
    <t>Bahamas</t>
  </si>
  <si>
    <t>Barbados</t>
  </si>
  <si>
    <t>Belice</t>
  </si>
  <si>
    <t>Bolivia</t>
  </si>
  <si>
    <t>Brasil</t>
  </si>
  <si>
    <t>Chile</t>
  </si>
  <si>
    <t>Colombia</t>
  </si>
  <si>
    <t>Costa Rica</t>
  </si>
  <si>
    <t>Dominica</t>
  </si>
  <si>
    <t>Ecuador</t>
  </si>
  <si>
    <t>El Salvador</t>
  </si>
  <si>
    <t>Estados Unidos</t>
  </si>
  <si>
    <t>Grenada</t>
  </si>
  <si>
    <t>Guatemala</t>
  </si>
  <si>
    <t>Guyana</t>
  </si>
  <si>
    <t>Honduras</t>
  </si>
  <si>
    <t>Jamaica</t>
  </si>
  <si>
    <t>Nicaragua</t>
  </si>
  <si>
    <t>Santa Lucia</t>
  </si>
  <si>
    <t>Suriname</t>
  </si>
  <si>
    <t>Trinidad y Tobago</t>
  </si>
  <si>
    <t>Uruguay</t>
  </si>
  <si>
    <t>Venezuela</t>
  </si>
  <si>
    <t>Subtotal</t>
  </si>
  <si>
    <t>Paraguay</t>
  </si>
  <si>
    <t>Canadá</t>
  </si>
  <si>
    <t>Haití</t>
  </si>
  <si>
    <t>México</t>
  </si>
  <si>
    <t>Panamá</t>
  </si>
  <si>
    <t>Perú</t>
  </si>
  <si>
    <t>República Dominicana</t>
  </si>
  <si>
    <t>Quotas for the Year</t>
  </si>
  <si>
    <t>Member States</t>
  </si>
  <si>
    <t>Percentage</t>
  </si>
  <si>
    <t>Budget</t>
  </si>
  <si>
    <t xml:space="preserve">Tax </t>
  </si>
  <si>
    <t>Reimbursement</t>
  </si>
  <si>
    <t>Credits</t>
  </si>
  <si>
    <t>Total</t>
  </si>
  <si>
    <t>Canada</t>
  </si>
  <si>
    <t>Mexico</t>
  </si>
  <si>
    <t>United States</t>
  </si>
  <si>
    <t>Dominican Republic</t>
  </si>
  <si>
    <t>Peru</t>
  </si>
  <si>
    <t>Panama</t>
  </si>
  <si>
    <t>Belize</t>
  </si>
  <si>
    <t>Antigua e Barbuda</t>
  </si>
  <si>
    <t>Guiana</t>
  </si>
  <si>
    <t>Paraguai</t>
  </si>
  <si>
    <t>Sao Vicente e Granadinas</t>
  </si>
  <si>
    <t>Uruguai</t>
  </si>
  <si>
    <t>Trinidad e Tobago</t>
  </si>
  <si>
    <t>ORGANISATION DES ETATS AMERICAINS</t>
  </si>
  <si>
    <t>FONDS ORDINAIRE</t>
  </si>
  <si>
    <t>QUOTES-PARTS POUR L'ANNEE</t>
  </si>
  <si>
    <t>Antigua-et-Barbuda</t>
  </si>
  <si>
    <t>Argentine</t>
  </si>
  <si>
    <t>Barbade</t>
  </si>
  <si>
    <t>Bolivie</t>
  </si>
  <si>
    <t>Bresil</t>
  </si>
  <si>
    <t>Chili</t>
  </si>
  <si>
    <t>Colombie</t>
  </si>
  <si>
    <t>Dominique</t>
  </si>
  <si>
    <t>Equateur</t>
  </si>
  <si>
    <t>Etats-Unis</t>
  </si>
  <si>
    <t>Grenade</t>
  </si>
  <si>
    <t>Jamaique</t>
  </si>
  <si>
    <t>Méxique</t>
  </si>
  <si>
    <t>Perou</t>
  </si>
  <si>
    <t>Sainte-Lucie</t>
  </si>
  <si>
    <t>Saint-Vincent-et-Grenadines</t>
  </si>
  <si>
    <t>Trinite et Tobago</t>
  </si>
  <si>
    <t>FUNDO ORDINARIO</t>
  </si>
  <si>
    <t>COTAS DO ANO</t>
  </si>
  <si>
    <t>Equador</t>
  </si>
  <si>
    <t>b. Shown only to establish the percentage corresponding to each member state.</t>
  </si>
  <si>
    <t>ORGANIZATION OF AMERICAN STATES</t>
  </si>
  <si>
    <t>REGULAR FUND</t>
  </si>
  <si>
    <t>FONDO REGULAR</t>
  </si>
  <si>
    <t>Saint Lucia</t>
  </si>
  <si>
    <t>Reembolso de</t>
  </si>
  <si>
    <t>Crédito</t>
  </si>
  <si>
    <t>Estado Miembro</t>
  </si>
  <si>
    <t>Porcentaje</t>
  </si>
  <si>
    <t>Presupuesto</t>
  </si>
  <si>
    <t>Santa Lucía</t>
  </si>
  <si>
    <t>Republique Dominicaine</t>
  </si>
  <si>
    <t>Remboursement</t>
  </si>
  <si>
    <t>De  L'Impot Sur</t>
  </si>
  <si>
    <t>Le Revenu</t>
  </si>
  <si>
    <t>Credit</t>
  </si>
  <si>
    <t>Etats Membres</t>
  </si>
  <si>
    <t>Pourcentage</t>
  </si>
  <si>
    <t>Saint Kitts et Nevis</t>
  </si>
  <si>
    <t>Percentagem</t>
  </si>
  <si>
    <t>Orcadas</t>
  </si>
  <si>
    <t>Impostos</t>
  </si>
  <si>
    <t>Credito</t>
  </si>
  <si>
    <t>Estados Membros</t>
  </si>
  <si>
    <t>Sao Kitts e Nevis</t>
  </si>
  <si>
    <t>ORGANIZACAO DOS ESTADOS AMERICANO</t>
  </si>
  <si>
    <t xml:space="preserve">ORGANIZACIÓN DE LOS ESTADOS AMERICANOS  </t>
  </si>
  <si>
    <t>San Vicente y las Granadinas</t>
  </si>
  <si>
    <t>Cuotas para el año</t>
  </si>
  <si>
    <t>impuestos</t>
  </si>
  <si>
    <t>b. Se indica solamente para establecer el porcentaje correspondiente a cada Estado Miembro.</t>
  </si>
  <si>
    <t>(US$)</t>
  </si>
  <si>
    <t>Trinidad and Tobago</t>
  </si>
  <si>
    <t>Saint Kitts and Nevis</t>
  </si>
  <si>
    <t>Haiti</t>
  </si>
  <si>
    <t>Saint Vicente and the Grenadines</t>
  </si>
  <si>
    <t>a</t>
  </si>
  <si>
    <t xml:space="preserve">b.  Indiqué uniquement pour établir le pourcentage correspondant à chaque État membre. </t>
  </si>
  <si>
    <t>0,02%</t>
  </si>
  <si>
    <t>14.900</t>
  </si>
  <si>
    <t>4,90%</t>
  </si>
  <si>
    <t>3.658.000</t>
  </si>
  <si>
    <t>0,07%</t>
  </si>
  <si>
    <t>52.300</t>
  </si>
  <si>
    <t>0,08%</t>
  </si>
  <si>
    <t>59.700</t>
  </si>
  <si>
    <t>0,03%</t>
  </si>
  <si>
    <t>22.400</t>
  </si>
  <si>
    <t>8,55%</t>
  </si>
  <si>
    <t>6.382.800</t>
  </si>
  <si>
    <t>12,36%</t>
  </si>
  <si>
    <t>9.227.100</t>
  </si>
  <si>
    <t>0,54%</t>
  </si>
  <si>
    <t>403.100</t>
  </si>
  <si>
    <t>0,94%</t>
  </si>
  <si>
    <t>701.700</t>
  </si>
  <si>
    <t>0,13%</t>
  </si>
  <si>
    <t>97.000</t>
  </si>
  <si>
    <t>0,18%</t>
  </si>
  <si>
    <t>134.400</t>
  </si>
  <si>
    <t>59,47%</t>
  </si>
  <si>
    <t>44.395.900</t>
  </si>
  <si>
    <t>6,08%</t>
  </si>
  <si>
    <t>4.538.900</t>
  </si>
  <si>
    <t>0,41%</t>
  </si>
  <si>
    <t>306.100</t>
  </si>
  <si>
    <t>0,26%</t>
  </si>
  <si>
    <t>194.100</t>
  </si>
  <si>
    <t>3,20%</t>
  </si>
  <si>
    <t>2.388.900</t>
  </si>
  <si>
    <t>98,76%</t>
  </si>
  <si>
    <t>73.727.100</t>
  </si>
  <si>
    <t>1,24%</t>
  </si>
  <si>
    <t>925.700</t>
  </si>
  <si>
    <t>100,00%</t>
  </si>
  <si>
    <t>74.652.800</t>
  </si>
  <si>
    <t>b.   Mostrado apenas para se estabelecer a percentagem correspondente a cada Estado membro.</t>
  </si>
  <si>
    <t xml:space="preserve"> </t>
  </si>
  <si>
    <t>Cuba         b</t>
  </si>
  <si>
    <t>Antigua and Barbuda</t>
  </si>
  <si>
    <t>Brazil</t>
  </si>
  <si>
    <t>San Kitts y Nevis</t>
  </si>
  <si>
    <t>1.046</t>
  </si>
  <si>
    <t>51.254</t>
  </si>
  <si>
    <t>6.700</t>
  </si>
  <si>
    <t>66.400</t>
  </si>
  <si>
    <t>448</t>
  </si>
  <si>
    <t>21.952</t>
  </si>
  <si>
    <t>447</t>
  </si>
  <si>
    <t>14.453</t>
  </si>
  <si>
    <t>11.000</t>
  </si>
  <si>
    <t>QUOTA ASSESSMENT FOR 2005</t>
  </si>
  <si>
    <t xml:space="preserve">a. Represents 2% of 2004 quota assessment if full payment of 2004 quota was received by April 30, 2004,  plus 3% of any payment </t>
  </si>
  <si>
    <t xml:space="preserve">     received before January 31, 2004.</t>
  </si>
  <si>
    <t>ASIGNACIÓN DE CUOTAS PARA 2005</t>
  </si>
  <si>
    <t>a. Representa el 2% de la cuota del año 2004 si el total de esta cuota fue pagada completamente antes del 30 de abril de 2004,</t>
  </si>
  <si>
    <t xml:space="preserve">    más 3% de cualquier pago recibido antes del 31 de enero de 2004.</t>
  </si>
  <si>
    <t>a.  Represente  2% du versement de la quote-part de 2004 si l’intégralité du paiement  au titre pour 2004 a été  reçue avant</t>
  </si>
  <si>
    <t xml:space="preserve">      le 30 avril 2004, plus 3 % des paiements reçus avant le 31 janvier 2004.</t>
  </si>
  <si>
    <t>a.   Representa  2% da fixação da cota de 2004 quando o pagamento completo da cota de 2004 era recebido até 30 de abril de 2004,</t>
  </si>
  <si>
    <t>COTAS FIXADAS ANNO 2005</t>
  </si>
  <si>
    <t>REPARTITION DES QUOTES-PARTS POUR 2005</t>
  </si>
  <si>
    <t>Surinam</t>
  </si>
  <si>
    <t>1.569</t>
  </si>
  <si>
    <t>50.731</t>
  </si>
  <si>
    <t>207.610</t>
  </si>
  <si>
    <t>9.019.490</t>
  </si>
  <si>
    <t>2.688</t>
  </si>
  <si>
    <t>131.712</t>
  </si>
  <si>
    <t>12.305.000</t>
  </si>
  <si>
    <t>56.700.900</t>
  </si>
  <si>
    <t>1.114</t>
  </si>
  <si>
    <t>51.186</t>
  </si>
  <si>
    <t>90.778</t>
  </si>
  <si>
    <t>4.459.122</t>
  </si>
  <si>
    <t>12.322.700</t>
  </si>
  <si>
    <t>308.835</t>
  </si>
  <si>
    <t>85.740.965</t>
  </si>
  <si>
    <t>86.666.665</t>
  </si>
  <si>
    <t xml:space="preserve">      mais 3% de qualquer pagamento recebido antes de 31 de janeiro de 2004.</t>
  </si>
  <si>
    <t>Cuba       b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</si>
</sst>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&quot;$&quot;* #,##0.00;[Red]\ \(&quot;$&quot;* #,##0.00\)"/>
    <numFmt numFmtId="168" formatCode="\+0.00;\ \-0.00"/>
    <numFmt numFmtId="169" formatCode="#,##0.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#,##0.000000000000"/>
    <numFmt numFmtId="180" formatCode="#,##0.0000000000000"/>
    <numFmt numFmtId="181" formatCode="#,##0.00000000000000"/>
    <numFmt numFmtId="182" formatCode="0.0"/>
  </numFmts>
  <fonts count="1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u val="single"/>
      <sz val="10"/>
      <name val="Helv"/>
      <family val="0"/>
    </font>
    <font>
      <b/>
      <vertAlign val="superscript"/>
      <sz val="8"/>
      <name val="Helv"/>
      <family val="0"/>
    </font>
    <font>
      <sz val="8"/>
      <name val="Helv"/>
      <family val="0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u val="single"/>
      <sz val="7.5"/>
      <color indexed="12"/>
      <name val="Helv"/>
      <family val="0"/>
    </font>
    <font>
      <u val="single"/>
      <sz val="7.5"/>
      <color indexed="36"/>
      <name val="Helv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10" fontId="6" fillId="0" borderId="0" xfId="0" applyNumberFormat="1" applyFont="1" applyAlignment="1">
      <alignment/>
    </xf>
    <xf numFmtId="0" fontId="6" fillId="0" borderId="0" xfId="0" applyFont="1" applyAlignment="1">
      <alignment/>
    </xf>
    <xf numFmtId="10" fontId="6" fillId="0" borderId="0" xfId="0" applyNumberFormat="1" applyFont="1" applyAlignment="1">
      <alignment horizontal="center"/>
    </xf>
    <xf numFmtId="10" fontId="6" fillId="0" borderId="0" xfId="0" applyNumberFormat="1" applyFont="1" applyAlignment="1">
      <alignment horizontal="right"/>
    </xf>
    <xf numFmtId="10" fontId="6" fillId="0" borderId="1" xfId="0" applyNumberFormat="1" applyFont="1" applyBorder="1" applyAlignment="1">
      <alignment horizontal="right"/>
    </xf>
    <xf numFmtId="10" fontId="6" fillId="0" borderId="2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7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10" fontId="1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0" fontId="7" fillId="0" borderId="0" xfId="0" applyNumberFormat="1" applyFont="1" applyAlignment="1">
      <alignment horizontal="center"/>
    </xf>
    <xf numFmtId="0" fontId="7" fillId="0" borderId="3" xfId="0" applyNumberFormat="1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6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10" fontId="6" fillId="0" borderId="0" xfId="0" applyNumberFormat="1" applyFont="1" applyBorder="1" applyAlignment="1">
      <alignment horizontal="right"/>
    </xf>
    <xf numFmtId="10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3" fontId="6" fillId="0" borderId="1" xfId="0" applyNumberFormat="1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9" fillId="0" borderId="0" xfId="0" applyNumberFormat="1" applyFont="1" applyAlignment="1">
      <alignment horizontal="right"/>
    </xf>
    <xf numFmtId="49" fontId="6" fillId="0" borderId="1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1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2" xfId="0" applyNumberFormat="1" applyFont="1" applyBorder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0" fontId="1" fillId="0" borderId="0" xfId="0" applyNumberFormat="1" applyFont="1" applyFill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/>
    </xf>
    <xf numFmtId="10" fontId="1" fillId="0" borderId="3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10" fontId="6" fillId="0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 horizontal="left"/>
    </xf>
    <xf numFmtId="10" fontId="0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right"/>
    </xf>
    <xf numFmtId="10" fontId="0" fillId="0" borderId="0" xfId="0" applyNumberFormat="1" applyFont="1" applyAlignment="1">
      <alignment/>
    </xf>
    <xf numFmtId="10" fontId="0" fillId="0" borderId="0" xfId="0" applyNumberFormat="1" applyFont="1" applyBorder="1" applyAlignment="1">
      <alignment/>
    </xf>
    <xf numFmtId="1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0" fontId="6" fillId="0" borderId="0" xfId="0" applyNumberFormat="1" applyFont="1" applyFill="1" applyAlignment="1">
      <alignment horizontal="right"/>
    </xf>
    <xf numFmtId="10" fontId="6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10" fontId="6" fillId="0" borderId="1" xfId="0" applyNumberFormat="1" applyFont="1" applyFill="1" applyBorder="1" applyAlignment="1">
      <alignment horizontal="right"/>
    </xf>
    <xf numFmtId="10" fontId="6" fillId="0" borderId="0" xfId="0" applyNumberFormat="1" applyFont="1" applyFill="1" applyAlignment="1">
      <alignment/>
    </xf>
    <xf numFmtId="10" fontId="6" fillId="0" borderId="0" xfId="0" applyNumberFormat="1" applyFont="1" applyFill="1" applyBorder="1" applyAlignment="1">
      <alignment/>
    </xf>
    <xf numFmtId="10" fontId="6" fillId="0" borderId="2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left"/>
    </xf>
    <xf numFmtId="0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/>
    </xf>
    <xf numFmtId="10" fontId="0" fillId="0" borderId="0" xfId="0" applyNumberFormat="1" applyFont="1" applyAlignment="1">
      <alignment horizontal="left"/>
    </xf>
    <xf numFmtId="174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left"/>
    </xf>
    <xf numFmtId="10" fontId="0" fillId="0" borderId="0" xfId="0" applyNumberFormat="1" applyFont="1" applyBorder="1" applyAlignment="1">
      <alignment horizontal="center"/>
    </xf>
    <xf numFmtId="10" fontId="0" fillId="0" borderId="0" xfId="0" applyNumberFormat="1" applyFont="1" applyAlignment="1">
      <alignment/>
    </xf>
    <xf numFmtId="10" fontId="0" fillId="0" borderId="0" xfId="0" applyNumberFormat="1" applyFont="1" applyAlignment="1">
      <alignment horizontal="left"/>
    </xf>
    <xf numFmtId="17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0" fontId="0" fillId="0" borderId="0" xfId="0" applyNumberFormat="1" applyFont="1" applyFill="1" applyAlignment="1">
      <alignment/>
    </xf>
    <xf numFmtId="10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0" fontId="0" fillId="0" borderId="0" xfId="0" applyNumberFormat="1" applyFont="1" applyFill="1" applyAlignment="1">
      <alignment/>
    </xf>
    <xf numFmtId="10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9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 horizontal="left"/>
    </xf>
    <xf numFmtId="10" fontId="0" fillId="0" borderId="0" xfId="0" applyNumberFormat="1" applyFont="1" applyFill="1" applyAlignment="1">
      <alignment horizontal="left"/>
    </xf>
    <xf numFmtId="174" fontId="0" fillId="0" borderId="0" xfId="0" applyNumberFormat="1" applyFont="1" applyFill="1" applyAlignment="1">
      <alignment/>
    </xf>
    <xf numFmtId="174" fontId="0" fillId="0" borderId="0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3" fontId="9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/>
    </xf>
    <xf numFmtId="0" fontId="7" fillId="0" borderId="3" xfId="0" applyFont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981075</xdr:colOff>
      <xdr:row>0</xdr:row>
      <xdr:rowOff>9525</xdr:rowOff>
    </xdr:from>
    <xdr:to>
      <xdr:col>1</xdr:col>
      <xdr:colOff>1724025</xdr:colOff>
      <xdr:row>4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9525"/>
          <a:ext cx="742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266700</xdr:colOff>
      <xdr:row>7</xdr:row>
      <xdr:rowOff>28575</xdr:rowOff>
    </xdr:from>
    <xdr:to>
      <xdr:col>9</xdr:col>
      <xdr:colOff>457200</xdr:colOff>
      <xdr:row>7</xdr:row>
      <xdr:rowOff>190500</xdr:rowOff>
    </xdr:to>
    <xdr:sp>
      <xdr:nvSpPr>
        <xdr:cNvPr id="2" name="Oval 6"/>
        <xdr:cNvSpPr>
          <a:spLocks/>
        </xdr:cNvSpPr>
      </xdr:nvSpPr>
      <xdr:spPr>
        <a:xfrm>
          <a:off x="6115050" y="1200150"/>
          <a:ext cx="1905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561975</xdr:colOff>
      <xdr:row>52</xdr:row>
      <xdr:rowOff>0</xdr:rowOff>
    </xdr:from>
    <xdr:to>
      <xdr:col>1</xdr:col>
      <xdr:colOff>752475</xdr:colOff>
      <xdr:row>53</xdr:row>
      <xdr:rowOff>47625</xdr:rowOff>
    </xdr:to>
    <xdr:sp>
      <xdr:nvSpPr>
        <xdr:cNvPr id="3" name="Oval 7"/>
        <xdr:cNvSpPr>
          <a:spLocks/>
        </xdr:cNvSpPr>
      </xdr:nvSpPr>
      <xdr:spPr>
        <a:xfrm>
          <a:off x="762000" y="8448675"/>
          <a:ext cx="1905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1000125</xdr:colOff>
      <xdr:row>0</xdr:row>
      <xdr:rowOff>0</xdr:rowOff>
    </xdr:from>
    <xdr:to>
      <xdr:col>1</xdr:col>
      <xdr:colOff>1743075</xdr:colOff>
      <xdr:row>4</xdr:row>
      <xdr:rowOff>114300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0"/>
          <a:ext cx="742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266700</xdr:colOff>
      <xdr:row>7</xdr:row>
      <xdr:rowOff>28575</xdr:rowOff>
    </xdr:from>
    <xdr:to>
      <xdr:col>9</xdr:col>
      <xdr:colOff>457200</xdr:colOff>
      <xdr:row>7</xdr:row>
      <xdr:rowOff>190500</xdr:rowOff>
    </xdr:to>
    <xdr:sp>
      <xdr:nvSpPr>
        <xdr:cNvPr id="2" name="Oval 8"/>
        <xdr:cNvSpPr>
          <a:spLocks/>
        </xdr:cNvSpPr>
      </xdr:nvSpPr>
      <xdr:spPr>
        <a:xfrm>
          <a:off x="5943600" y="1228725"/>
          <a:ext cx="1905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533400</xdr:colOff>
      <xdr:row>52</xdr:row>
      <xdr:rowOff>0</xdr:rowOff>
    </xdr:from>
    <xdr:to>
      <xdr:col>1</xdr:col>
      <xdr:colOff>723900</xdr:colOff>
      <xdr:row>53</xdr:row>
      <xdr:rowOff>47625</xdr:rowOff>
    </xdr:to>
    <xdr:sp>
      <xdr:nvSpPr>
        <xdr:cNvPr id="3" name="Oval 9"/>
        <xdr:cNvSpPr>
          <a:spLocks/>
        </xdr:cNvSpPr>
      </xdr:nvSpPr>
      <xdr:spPr>
        <a:xfrm>
          <a:off x="714375" y="8458200"/>
          <a:ext cx="1905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981075</xdr:colOff>
      <xdr:row>0</xdr:row>
      <xdr:rowOff>38100</xdr:rowOff>
    </xdr:from>
    <xdr:to>
      <xdr:col>1</xdr:col>
      <xdr:colOff>1724025</xdr:colOff>
      <xdr:row>4</xdr:row>
      <xdr:rowOff>152400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38100"/>
          <a:ext cx="742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466725</xdr:colOff>
      <xdr:row>52</xdr:row>
      <xdr:rowOff>0</xdr:rowOff>
    </xdr:from>
    <xdr:to>
      <xdr:col>1</xdr:col>
      <xdr:colOff>590550</xdr:colOff>
      <xdr:row>53</xdr:row>
      <xdr:rowOff>38100</xdr:rowOff>
    </xdr:to>
    <xdr:sp>
      <xdr:nvSpPr>
        <xdr:cNvPr id="2" name="Oval 8"/>
        <xdr:cNvSpPr>
          <a:spLocks/>
        </xdr:cNvSpPr>
      </xdr:nvSpPr>
      <xdr:spPr>
        <a:xfrm>
          <a:off x="666750" y="8458200"/>
          <a:ext cx="1238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9</xdr:col>
      <xdr:colOff>266700</xdr:colOff>
      <xdr:row>7</xdr:row>
      <xdr:rowOff>28575</xdr:rowOff>
    </xdr:from>
    <xdr:to>
      <xdr:col>9</xdr:col>
      <xdr:colOff>457200</xdr:colOff>
      <xdr:row>7</xdr:row>
      <xdr:rowOff>190500</xdr:rowOff>
    </xdr:to>
    <xdr:sp>
      <xdr:nvSpPr>
        <xdr:cNvPr id="3" name="Oval 9"/>
        <xdr:cNvSpPr>
          <a:spLocks/>
        </xdr:cNvSpPr>
      </xdr:nvSpPr>
      <xdr:spPr>
        <a:xfrm>
          <a:off x="5934075" y="1219200"/>
          <a:ext cx="1905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866775</xdr:colOff>
      <xdr:row>0</xdr:row>
      <xdr:rowOff>0</xdr:rowOff>
    </xdr:from>
    <xdr:to>
      <xdr:col>1</xdr:col>
      <xdr:colOff>1609725</xdr:colOff>
      <xdr:row>4</xdr:row>
      <xdr:rowOff>114300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0"/>
          <a:ext cx="742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266700</xdr:colOff>
      <xdr:row>8</xdr:row>
      <xdr:rowOff>28575</xdr:rowOff>
    </xdr:from>
    <xdr:to>
      <xdr:col>9</xdr:col>
      <xdr:colOff>457200</xdr:colOff>
      <xdr:row>8</xdr:row>
      <xdr:rowOff>190500</xdr:rowOff>
    </xdr:to>
    <xdr:sp>
      <xdr:nvSpPr>
        <xdr:cNvPr id="2" name="Oval 9"/>
        <xdr:cNvSpPr>
          <a:spLocks/>
        </xdr:cNvSpPr>
      </xdr:nvSpPr>
      <xdr:spPr>
        <a:xfrm>
          <a:off x="5762625" y="1371600"/>
          <a:ext cx="1905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561975</xdr:colOff>
      <xdr:row>53</xdr:row>
      <xdr:rowOff>0</xdr:rowOff>
    </xdr:from>
    <xdr:to>
      <xdr:col>1</xdr:col>
      <xdr:colOff>752475</xdr:colOff>
      <xdr:row>54</xdr:row>
      <xdr:rowOff>47625</xdr:rowOff>
    </xdr:to>
    <xdr:sp>
      <xdr:nvSpPr>
        <xdr:cNvPr id="3" name="Oval 10"/>
        <xdr:cNvSpPr>
          <a:spLocks/>
        </xdr:cNvSpPr>
      </xdr:nvSpPr>
      <xdr:spPr>
        <a:xfrm>
          <a:off x="781050" y="8620125"/>
          <a:ext cx="1905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RPD\Jose%20Meza\quotas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anish"/>
      <sheetName val="English"/>
      <sheetName val="French"/>
      <sheetName val="Portuguese"/>
    </sheetNames>
    <sheetDataSet>
      <sheetData sheetId="0">
        <row r="4">
          <cell r="B4" t="str">
            <v>(US$)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zoomScale="75" zoomScaleNormal="75" workbookViewId="0" topLeftCell="A21">
      <selection activeCell="N9" sqref="N9"/>
    </sheetView>
  </sheetViews>
  <sheetFormatPr defaultColWidth="9.140625" defaultRowHeight="12.75"/>
  <cols>
    <col min="1" max="1" width="3.00390625" style="52" customWidth="1"/>
    <col min="2" max="2" width="28.140625" style="52" customWidth="1"/>
    <col min="3" max="3" width="0.9921875" style="52" customWidth="1"/>
    <col min="4" max="4" width="15.421875" style="92" customWidth="1"/>
    <col min="5" max="5" width="1.57421875" style="92" customWidth="1"/>
    <col min="6" max="6" width="16.28125" style="52" customWidth="1"/>
    <col min="7" max="7" width="1.57421875" style="52" customWidth="1"/>
    <col min="8" max="8" width="19.140625" style="52" customWidth="1"/>
    <col min="9" max="9" width="1.57421875" style="52" customWidth="1"/>
    <col min="10" max="10" width="10.7109375" style="52" customWidth="1"/>
    <col min="11" max="11" width="1.421875" style="52" customWidth="1"/>
    <col min="12" max="12" width="15.140625" style="52" customWidth="1"/>
    <col min="13" max="13" width="12.57421875" style="52" customWidth="1"/>
    <col min="14" max="16384" width="10.28125" style="52" customWidth="1"/>
  </cols>
  <sheetData>
    <row r="1" spans="1:12" s="3" customFormat="1" ht="12.75">
      <c r="A1" s="141" t="s">
        <v>103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s="3" customFormat="1" ht="12.75">
      <c r="A2" s="141" t="s">
        <v>75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s="3" customFormat="1" ht="12.75">
      <c r="A3" s="141" t="s">
        <v>178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</row>
    <row r="4" spans="1:12" s="3" customFormat="1" ht="12.75">
      <c r="A4" s="141" t="str">
        <f>+'[1]Spanish'!B4</f>
        <v>(US$)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</row>
    <row r="5" ht="12.75"/>
    <row r="6" spans="2:9" s="19" customFormat="1" ht="13.5" thickBot="1">
      <c r="B6" s="15"/>
      <c r="C6" s="15"/>
      <c r="D6" s="20"/>
      <c r="E6" s="20"/>
      <c r="F6" s="140" t="s">
        <v>76</v>
      </c>
      <c r="G6" s="140"/>
      <c r="H6" s="140"/>
      <c r="I6" s="41"/>
    </row>
    <row r="7" spans="4:9" s="19" customFormat="1" ht="15" customHeight="1">
      <c r="D7" s="20"/>
      <c r="E7" s="20"/>
      <c r="H7" s="116"/>
      <c r="I7" s="18"/>
    </row>
    <row r="8" spans="2:10" s="19" customFormat="1" ht="15.75" customHeight="1">
      <c r="B8" s="15"/>
      <c r="C8" s="15"/>
      <c r="D8" s="20"/>
      <c r="E8" s="20"/>
      <c r="F8" s="15"/>
      <c r="G8" s="15"/>
      <c r="H8" s="19" t="s">
        <v>83</v>
      </c>
      <c r="J8" s="73" t="s">
        <v>114</v>
      </c>
    </row>
    <row r="9" spans="2:12" s="19" customFormat="1" ht="13.5" thickBot="1">
      <c r="B9" s="22" t="s">
        <v>101</v>
      </c>
      <c r="C9" s="22"/>
      <c r="D9" s="23" t="s">
        <v>97</v>
      </c>
      <c r="E9" s="43"/>
      <c r="F9" s="21" t="s">
        <v>98</v>
      </c>
      <c r="G9" s="41"/>
      <c r="H9" s="21" t="s">
        <v>99</v>
      </c>
      <c r="I9" s="41"/>
      <c r="J9" s="21" t="s">
        <v>100</v>
      </c>
      <c r="K9" s="41"/>
      <c r="L9" s="21" t="s">
        <v>0</v>
      </c>
    </row>
    <row r="10" spans="2:5" s="3" customFormat="1" ht="12.75">
      <c r="B10" s="89"/>
      <c r="C10" s="89"/>
      <c r="D10" s="90"/>
      <c r="E10" s="90"/>
    </row>
    <row r="11" spans="1:12" ht="12.75">
      <c r="A11" s="5"/>
      <c r="B11" s="4" t="s">
        <v>49</v>
      </c>
      <c r="C11" s="4"/>
      <c r="D11" s="59" t="s">
        <v>116</v>
      </c>
      <c r="E11" s="59"/>
      <c r="F11" s="59" t="s">
        <v>117</v>
      </c>
      <c r="G11" s="59"/>
      <c r="H11" s="59"/>
      <c r="I11" s="59"/>
      <c r="J11" s="59"/>
      <c r="K11" s="60"/>
      <c r="L11" s="59" t="s">
        <v>117</v>
      </c>
    </row>
    <row r="12" spans="1:12" ht="12.75">
      <c r="A12" s="5"/>
      <c r="B12" s="4" t="s">
        <v>2</v>
      </c>
      <c r="C12" s="4"/>
      <c r="D12" s="59" t="s">
        <v>118</v>
      </c>
      <c r="E12" s="59"/>
      <c r="F12" s="59" t="s">
        <v>119</v>
      </c>
      <c r="G12" s="59"/>
      <c r="H12" s="59"/>
      <c r="I12" s="59"/>
      <c r="J12" s="59"/>
      <c r="K12" s="60"/>
      <c r="L12" s="59" t="s">
        <v>119</v>
      </c>
    </row>
    <row r="13" spans="1:12" ht="12.75">
      <c r="A13" s="5"/>
      <c r="B13" s="4" t="s">
        <v>3</v>
      </c>
      <c r="C13" s="4"/>
      <c r="D13" s="59" t="s">
        <v>120</v>
      </c>
      <c r="E13" s="59"/>
      <c r="F13" s="59" t="s">
        <v>121</v>
      </c>
      <c r="G13" s="59"/>
      <c r="H13" s="59"/>
      <c r="I13" s="59"/>
      <c r="J13" s="59" t="s">
        <v>181</v>
      </c>
      <c r="K13" s="60"/>
      <c r="L13" s="59" t="s">
        <v>182</v>
      </c>
    </row>
    <row r="14" spans="1:12" ht="12" customHeight="1">
      <c r="A14" s="5"/>
      <c r="B14" s="4" t="s">
        <v>4</v>
      </c>
      <c r="C14" s="4"/>
      <c r="D14" s="59" t="s">
        <v>122</v>
      </c>
      <c r="E14" s="59"/>
      <c r="F14" s="59" t="s">
        <v>123</v>
      </c>
      <c r="G14" s="59"/>
      <c r="H14" s="59" t="s">
        <v>162</v>
      </c>
      <c r="I14" s="59"/>
      <c r="J14" s="59"/>
      <c r="K14" s="61"/>
      <c r="L14" s="59" t="s">
        <v>163</v>
      </c>
    </row>
    <row r="15" spans="1:12" ht="12.75">
      <c r="A15" s="5"/>
      <c r="B15" s="4" t="s">
        <v>48</v>
      </c>
      <c r="C15" s="4"/>
      <c r="D15" s="59" t="s">
        <v>124</v>
      </c>
      <c r="E15" s="59"/>
      <c r="F15" s="59" t="s">
        <v>125</v>
      </c>
      <c r="G15" s="59"/>
      <c r="H15" s="59"/>
      <c r="I15" s="59"/>
      <c r="J15" s="59" t="s">
        <v>164</v>
      </c>
      <c r="K15" s="60"/>
      <c r="L15" s="59" t="s">
        <v>165</v>
      </c>
    </row>
    <row r="16" spans="1:12" ht="12.75">
      <c r="A16" s="5"/>
      <c r="B16" s="4"/>
      <c r="C16" s="4"/>
      <c r="D16" s="59"/>
      <c r="E16" s="59"/>
      <c r="F16" s="59"/>
      <c r="G16" s="59"/>
      <c r="H16" s="59"/>
      <c r="I16" s="59"/>
      <c r="J16" s="59"/>
      <c r="K16" s="60"/>
      <c r="L16" s="59"/>
    </row>
    <row r="17" spans="1:12" ht="12.75">
      <c r="A17" s="5"/>
      <c r="B17" s="4" t="s">
        <v>6</v>
      </c>
      <c r="C17" s="4"/>
      <c r="D17" s="59" t="s">
        <v>120</v>
      </c>
      <c r="E17" s="59"/>
      <c r="F17" s="59" t="s">
        <v>121</v>
      </c>
      <c r="G17" s="59"/>
      <c r="H17" s="59"/>
      <c r="I17" s="59"/>
      <c r="J17" s="59"/>
      <c r="K17" s="60"/>
      <c r="L17" s="59" t="s">
        <v>121</v>
      </c>
    </row>
    <row r="18" spans="1:12" ht="12.75">
      <c r="A18" s="5"/>
      <c r="B18" s="4" t="s">
        <v>7</v>
      </c>
      <c r="C18" s="4"/>
      <c r="D18" s="59" t="s">
        <v>126</v>
      </c>
      <c r="E18" s="59"/>
      <c r="F18" s="59" t="s">
        <v>127</v>
      </c>
      <c r="G18" s="59"/>
      <c r="H18" s="59"/>
      <c r="I18" s="59"/>
      <c r="J18" s="59"/>
      <c r="K18" s="60"/>
      <c r="L18" s="59" t="s">
        <v>127</v>
      </c>
    </row>
    <row r="19" spans="1:12" ht="12" customHeight="1">
      <c r="A19" s="5"/>
      <c r="B19" s="4" t="s">
        <v>28</v>
      </c>
      <c r="C19" s="4"/>
      <c r="D19" s="59" t="s">
        <v>128</v>
      </c>
      <c r="E19" s="59"/>
      <c r="F19" s="59" t="s">
        <v>129</v>
      </c>
      <c r="G19" s="59"/>
      <c r="H19" s="59"/>
      <c r="I19" s="59"/>
      <c r="J19" s="59" t="s">
        <v>183</v>
      </c>
      <c r="K19" s="62"/>
      <c r="L19" s="59" t="s">
        <v>184</v>
      </c>
    </row>
    <row r="20" spans="1:13" ht="12" customHeight="1">
      <c r="A20" s="5"/>
      <c r="B20" s="4" t="s">
        <v>8</v>
      </c>
      <c r="C20" s="4"/>
      <c r="D20" s="59" t="s">
        <v>130</v>
      </c>
      <c r="E20" s="59"/>
      <c r="F20" s="59" t="s">
        <v>131</v>
      </c>
      <c r="G20" s="59"/>
      <c r="H20" s="59"/>
      <c r="I20" s="59"/>
      <c r="J20" s="59"/>
      <c r="K20" s="62"/>
      <c r="L20" s="59" t="s">
        <v>131</v>
      </c>
      <c r="M20" s="91"/>
    </row>
    <row r="21" spans="1:13" ht="12" customHeight="1">
      <c r="A21" s="5"/>
      <c r="B21" s="4" t="s">
        <v>9</v>
      </c>
      <c r="C21" s="4"/>
      <c r="D21" s="59" t="s">
        <v>132</v>
      </c>
      <c r="E21" s="59"/>
      <c r="F21" s="59" t="s">
        <v>133</v>
      </c>
      <c r="G21" s="59"/>
      <c r="H21" s="59"/>
      <c r="I21" s="59"/>
      <c r="J21" s="59"/>
      <c r="K21" s="62"/>
      <c r="L21" s="59" t="s">
        <v>133</v>
      </c>
      <c r="M21" s="91"/>
    </row>
    <row r="22" spans="1:13" ht="14.25">
      <c r="A22" s="5"/>
      <c r="B22" s="4"/>
      <c r="C22" s="4"/>
      <c r="D22" s="59"/>
      <c r="E22" s="59"/>
      <c r="F22" s="59"/>
      <c r="G22" s="59"/>
      <c r="H22" s="59"/>
      <c r="I22" s="59"/>
      <c r="J22" s="59"/>
      <c r="K22" s="62"/>
      <c r="L22" s="59"/>
      <c r="M22" s="91"/>
    </row>
    <row r="23" spans="1:12" ht="12.75">
      <c r="A23" s="5"/>
      <c r="B23" s="4" t="s">
        <v>10</v>
      </c>
      <c r="C23" s="4"/>
      <c r="D23" s="59" t="s">
        <v>134</v>
      </c>
      <c r="E23" s="59"/>
      <c r="F23" s="59" t="s">
        <v>135</v>
      </c>
      <c r="G23" s="59"/>
      <c r="H23" s="59"/>
      <c r="I23" s="59"/>
      <c r="J23" s="59"/>
      <c r="K23" s="60"/>
      <c r="L23" s="59" t="s">
        <v>135</v>
      </c>
    </row>
    <row r="24" spans="1:12" ht="12.75">
      <c r="A24" s="5"/>
      <c r="B24" s="4" t="s">
        <v>11</v>
      </c>
      <c r="C24" s="4"/>
      <c r="D24" s="59" t="s">
        <v>116</v>
      </c>
      <c r="E24" s="59"/>
      <c r="F24" s="59" t="s">
        <v>117</v>
      </c>
      <c r="G24" s="59"/>
      <c r="H24" s="59"/>
      <c r="I24" s="59"/>
      <c r="J24" s="59"/>
      <c r="K24" s="60"/>
      <c r="L24" s="59" t="s">
        <v>117</v>
      </c>
    </row>
    <row r="25" spans="1:12" ht="12.75">
      <c r="A25" s="5"/>
      <c r="B25" s="4" t="s">
        <v>77</v>
      </c>
      <c r="C25" s="4"/>
      <c r="D25" s="59" t="s">
        <v>136</v>
      </c>
      <c r="E25" s="59"/>
      <c r="F25" s="59" t="s">
        <v>137</v>
      </c>
      <c r="G25" s="59"/>
      <c r="H25" s="59"/>
      <c r="I25" s="59"/>
      <c r="J25" s="59" t="s">
        <v>185</v>
      </c>
      <c r="K25" s="59"/>
      <c r="L25" s="59" t="s">
        <v>186</v>
      </c>
    </row>
    <row r="26" spans="1:12" ht="12" customHeight="1">
      <c r="A26" s="5"/>
      <c r="B26" s="4" t="s">
        <v>13</v>
      </c>
      <c r="C26" s="4"/>
      <c r="D26" s="59" t="s">
        <v>120</v>
      </c>
      <c r="E26" s="59"/>
      <c r="F26" s="59" t="s">
        <v>121</v>
      </c>
      <c r="G26" s="59"/>
      <c r="H26" s="59"/>
      <c r="I26" s="59"/>
      <c r="J26" s="59" t="s">
        <v>160</v>
      </c>
      <c r="K26" s="62"/>
      <c r="L26" s="59" t="s">
        <v>161</v>
      </c>
    </row>
    <row r="27" spans="1:12" ht="12" customHeight="1">
      <c r="A27" s="5"/>
      <c r="B27" s="4" t="s">
        <v>14</v>
      </c>
      <c r="C27" s="4"/>
      <c r="D27" s="59" t="s">
        <v>138</v>
      </c>
      <c r="E27" s="59"/>
      <c r="F27" s="59" t="s">
        <v>139</v>
      </c>
      <c r="G27" s="59"/>
      <c r="H27" s="59" t="s">
        <v>187</v>
      </c>
      <c r="I27" s="59"/>
      <c r="J27" s="59"/>
      <c r="K27" s="61"/>
      <c r="L27" s="59" t="s">
        <v>188</v>
      </c>
    </row>
    <row r="28" spans="1:12" ht="14.25">
      <c r="A28" s="5"/>
      <c r="B28" s="4"/>
      <c r="C28" s="4"/>
      <c r="D28" s="59"/>
      <c r="E28" s="59"/>
      <c r="F28" s="59"/>
      <c r="G28" s="59"/>
      <c r="H28" s="59"/>
      <c r="I28" s="59"/>
      <c r="J28" s="59"/>
      <c r="K28" s="61"/>
      <c r="L28" s="59"/>
    </row>
    <row r="29" spans="1:12" ht="12.75">
      <c r="A29" s="5"/>
      <c r="B29" s="4" t="s">
        <v>15</v>
      </c>
      <c r="C29" s="4"/>
      <c r="D29" s="59" t="s">
        <v>124</v>
      </c>
      <c r="E29" s="59"/>
      <c r="F29" s="59" t="s">
        <v>125</v>
      </c>
      <c r="G29" s="59"/>
      <c r="H29" s="59"/>
      <c r="I29" s="59"/>
      <c r="J29" s="59"/>
      <c r="K29" s="60"/>
      <c r="L29" s="59" t="s">
        <v>125</v>
      </c>
    </row>
    <row r="30" spans="1:12" ht="12.75">
      <c r="A30" s="5"/>
      <c r="B30" s="4" t="s">
        <v>16</v>
      </c>
      <c r="C30" s="4"/>
      <c r="D30" s="59" t="s">
        <v>134</v>
      </c>
      <c r="E30" s="59"/>
      <c r="F30" s="59" t="s">
        <v>135</v>
      </c>
      <c r="G30" s="59"/>
      <c r="H30" s="59"/>
      <c r="I30" s="59"/>
      <c r="J30" s="59"/>
      <c r="K30" s="60"/>
      <c r="L30" s="59" t="s">
        <v>135</v>
      </c>
    </row>
    <row r="31" spans="1:12" ht="12.75">
      <c r="A31" s="5"/>
      <c r="B31" s="4" t="s">
        <v>50</v>
      </c>
      <c r="C31" s="4"/>
      <c r="D31" s="59" t="s">
        <v>116</v>
      </c>
      <c r="E31" s="59"/>
      <c r="F31" s="59" t="s">
        <v>117</v>
      </c>
      <c r="G31" s="59"/>
      <c r="H31" s="59"/>
      <c r="I31" s="59"/>
      <c r="J31" s="59" t="s">
        <v>166</v>
      </c>
      <c r="K31" s="60"/>
      <c r="L31" s="59" t="s">
        <v>167</v>
      </c>
    </row>
    <row r="32" spans="1:12" ht="12.75">
      <c r="A32" s="5"/>
      <c r="B32" s="4" t="s">
        <v>29</v>
      </c>
      <c r="C32" s="4"/>
      <c r="D32" s="59" t="s">
        <v>120</v>
      </c>
      <c r="E32" s="59"/>
      <c r="F32" s="59" t="s">
        <v>121</v>
      </c>
      <c r="G32" s="59"/>
      <c r="H32" s="59"/>
      <c r="I32" s="59"/>
      <c r="J32" s="59"/>
      <c r="K32" s="60"/>
      <c r="L32" s="59" t="s">
        <v>121</v>
      </c>
    </row>
    <row r="33" spans="1:12" ht="12.75">
      <c r="A33" s="5"/>
      <c r="B33" s="4" t="s">
        <v>18</v>
      </c>
      <c r="C33" s="4"/>
      <c r="D33" s="59" t="s">
        <v>120</v>
      </c>
      <c r="E33" s="59"/>
      <c r="F33" s="59" t="s">
        <v>121</v>
      </c>
      <c r="G33" s="59"/>
      <c r="H33" s="59"/>
      <c r="I33" s="59"/>
      <c r="J33" s="59" t="s">
        <v>189</v>
      </c>
      <c r="K33" s="60"/>
      <c r="L33" s="59" t="s">
        <v>190</v>
      </c>
    </row>
    <row r="34" spans="1:12" ht="12.75">
      <c r="A34" s="5"/>
      <c r="B34" s="4"/>
      <c r="C34" s="4"/>
      <c r="D34" s="59"/>
      <c r="E34" s="59"/>
      <c r="F34" s="59"/>
      <c r="G34" s="59"/>
      <c r="H34" s="59"/>
      <c r="I34" s="59"/>
      <c r="J34" s="59"/>
      <c r="K34" s="60"/>
      <c r="L34" s="59"/>
    </row>
    <row r="35" spans="1:12" ht="12.75">
      <c r="A35" s="5"/>
      <c r="B35" s="4" t="s">
        <v>19</v>
      </c>
      <c r="C35" s="4"/>
      <c r="D35" s="59" t="s">
        <v>136</v>
      </c>
      <c r="E35" s="59"/>
      <c r="F35" s="59" t="s">
        <v>137</v>
      </c>
      <c r="G35" s="59"/>
      <c r="H35" s="59"/>
      <c r="I35" s="59"/>
      <c r="J35" s="59"/>
      <c r="K35" s="60"/>
      <c r="L35" s="59" t="s">
        <v>137</v>
      </c>
    </row>
    <row r="36" spans="1:12" ht="12" customHeight="1">
      <c r="A36" s="5"/>
      <c r="B36" s="4" t="s">
        <v>30</v>
      </c>
      <c r="C36" s="4"/>
      <c r="D36" s="59" t="s">
        <v>140</v>
      </c>
      <c r="E36" s="59"/>
      <c r="F36" s="59" t="s">
        <v>141</v>
      </c>
      <c r="G36" s="59"/>
      <c r="H36" s="59" t="s">
        <v>168</v>
      </c>
      <c r="I36" s="59"/>
      <c r="J36" s="59" t="s">
        <v>191</v>
      </c>
      <c r="K36" s="61"/>
      <c r="L36" s="59" t="s">
        <v>192</v>
      </c>
    </row>
    <row r="37" spans="1:12" ht="12.75">
      <c r="A37" s="5"/>
      <c r="B37" s="4" t="s">
        <v>20</v>
      </c>
      <c r="C37" s="4"/>
      <c r="D37" s="59" t="s">
        <v>120</v>
      </c>
      <c r="E37" s="59"/>
      <c r="F37" s="59" t="s">
        <v>121</v>
      </c>
      <c r="G37" s="59"/>
      <c r="H37" s="59"/>
      <c r="I37" s="59"/>
      <c r="J37" s="59"/>
      <c r="K37" s="60"/>
      <c r="L37" s="59" t="s">
        <v>121</v>
      </c>
    </row>
    <row r="38" spans="1:12" ht="12.75">
      <c r="A38" s="5"/>
      <c r="B38" s="4" t="s">
        <v>31</v>
      </c>
      <c r="C38" s="4"/>
      <c r="D38" s="59" t="s">
        <v>134</v>
      </c>
      <c r="E38" s="59"/>
      <c r="F38" s="59" t="s">
        <v>135</v>
      </c>
      <c r="G38" s="59"/>
      <c r="H38" s="59"/>
      <c r="I38" s="59"/>
      <c r="J38" s="59"/>
      <c r="K38" s="60"/>
      <c r="L38" s="59" t="s">
        <v>135</v>
      </c>
    </row>
    <row r="39" spans="1:12" ht="12.75">
      <c r="A39" s="5"/>
      <c r="B39" s="4" t="s">
        <v>51</v>
      </c>
      <c r="C39" s="4"/>
      <c r="D39" s="59" t="s">
        <v>136</v>
      </c>
      <c r="E39" s="59"/>
      <c r="F39" s="59" t="s">
        <v>137</v>
      </c>
      <c r="G39" s="59"/>
      <c r="H39" s="59"/>
      <c r="I39" s="59"/>
      <c r="J39" s="59"/>
      <c r="K39" s="60"/>
      <c r="L39" s="59" t="s">
        <v>137</v>
      </c>
    </row>
    <row r="40" spans="1:12" ht="12.75">
      <c r="A40" s="5"/>
      <c r="B40" s="4"/>
      <c r="C40" s="4"/>
      <c r="D40" s="59"/>
      <c r="E40" s="59"/>
      <c r="F40" s="59"/>
      <c r="G40" s="59"/>
      <c r="H40" s="59"/>
      <c r="I40" s="59"/>
      <c r="J40" s="59"/>
      <c r="K40" s="60"/>
      <c r="L40" s="59"/>
    </row>
    <row r="41" spans="1:12" ht="12" customHeight="1">
      <c r="A41" s="5"/>
      <c r="B41" s="4" t="s">
        <v>46</v>
      </c>
      <c r="C41" s="4"/>
      <c r="D41" s="59" t="s">
        <v>142</v>
      </c>
      <c r="E41" s="59"/>
      <c r="F41" s="59" t="s">
        <v>143</v>
      </c>
      <c r="G41" s="59"/>
      <c r="H41" s="59"/>
      <c r="I41" s="59"/>
      <c r="J41" s="59"/>
      <c r="K41" s="60"/>
      <c r="L41" s="59" t="s">
        <v>143</v>
      </c>
    </row>
    <row r="42" spans="1:12" ht="12.75">
      <c r="A42" s="5"/>
      <c r="B42" s="4" t="s">
        <v>33</v>
      </c>
      <c r="C42" s="4"/>
      <c r="D42" s="59" t="s">
        <v>136</v>
      </c>
      <c r="E42" s="59"/>
      <c r="F42" s="59" t="s">
        <v>137</v>
      </c>
      <c r="G42" s="59"/>
      <c r="H42" s="59"/>
      <c r="I42" s="59"/>
      <c r="J42" s="59"/>
      <c r="K42" s="60"/>
      <c r="L42" s="59" t="s">
        <v>137</v>
      </c>
    </row>
    <row r="43" spans="1:12" ht="12.75">
      <c r="A43" s="5"/>
      <c r="B43" s="4" t="s">
        <v>102</v>
      </c>
      <c r="C43" s="4"/>
      <c r="D43" s="59" t="s">
        <v>116</v>
      </c>
      <c r="E43" s="59"/>
      <c r="F43" s="59" t="s">
        <v>117</v>
      </c>
      <c r="G43" s="59"/>
      <c r="H43" s="59"/>
      <c r="I43" s="59"/>
      <c r="J43" s="59" t="s">
        <v>166</v>
      </c>
      <c r="K43" s="60"/>
      <c r="L43" s="59" t="s">
        <v>167</v>
      </c>
    </row>
    <row r="44" spans="1:12" ht="12" customHeight="1">
      <c r="A44" s="5"/>
      <c r="B44" s="4" t="s">
        <v>21</v>
      </c>
      <c r="C44" s="4"/>
      <c r="D44" s="59" t="s">
        <v>124</v>
      </c>
      <c r="E44" s="59"/>
      <c r="F44" s="59" t="s">
        <v>125</v>
      </c>
      <c r="G44" s="59"/>
      <c r="H44" s="59"/>
      <c r="I44" s="59"/>
      <c r="J44" s="59"/>
      <c r="K44" s="62"/>
      <c r="L44" s="59" t="s">
        <v>125</v>
      </c>
    </row>
    <row r="45" spans="1:12" ht="12.75">
      <c r="A45" s="5"/>
      <c r="B45" s="4" t="s">
        <v>52</v>
      </c>
      <c r="C45" s="4"/>
      <c r="D45" s="59" t="s">
        <v>116</v>
      </c>
      <c r="E45" s="59"/>
      <c r="F45" s="59" t="s">
        <v>117</v>
      </c>
      <c r="G45" s="59"/>
      <c r="H45" s="59"/>
      <c r="I45" s="59"/>
      <c r="J45" s="59"/>
      <c r="K45" s="60"/>
      <c r="L45" s="59" t="s">
        <v>117</v>
      </c>
    </row>
    <row r="46" spans="8:10" ht="12.75">
      <c r="H46" s="59"/>
      <c r="I46" s="59"/>
      <c r="J46" s="59"/>
    </row>
    <row r="47" spans="1:12" ht="12.75">
      <c r="A47" s="5"/>
      <c r="B47" s="4" t="s">
        <v>22</v>
      </c>
      <c r="C47" s="4"/>
      <c r="D47" s="59" t="s">
        <v>120</v>
      </c>
      <c r="E47" s="59"/>
      <c r="F47" s="59" t="s">
        <v>121</v>
      </c>
      <c r="G47" s="59"/>
      <c r="H47" s="59"/>
      <c r="I47" s="59"/>
      <c r="K47" s="60"/>
      <c r="L47" s="59" t="s">
        <v>121</v>
      </c>
    </row>
    <row r="48" spans="1:12" ht="12.75">
      <c r="A48" s="5"/>
      <c r="B48" s="4" t="s">
        <v>54</v>
      </c>
      <c r="C48" s="4"/>
      <c r="D48" s="59" t="s">
        <v>136</v>
      </c>
      <c r="E48" s="59"/>
      <c r="F48" s="59" t="s">
        <v>137</v>
      </c>
      <c r="G48" s="59"/>
      <c r="H48" s="59"/>
      <c r="I48" s="59"/>
      <c r="J48" s="59" t="s">
        <v>185</v>
      </c>
      <c r="K48" s="59"/>
      <c r="L48" s="59" t="s">
        <v>186</v>
      </c>
    </row>
    <row r="49" spans="1:12" ht="12.75">
      <c r="A49" s="5"/>
      <c r="B49" s="4" t="s">
        <v>53</v>
      </c>
      <c r="C49" s="4"/>
      <c r="D49" s="59" t="s">
        <v>144</v>
      </c>
      <c r="E49" s="59"/>
      <c r="F49" s="59" t="s">
        <v>145</v>
      </c>
      <c r="G49" s="59"/>
      <c r="H49" s="59"/>
      <c r="I49" s="59"/>
      <c r="J49" s="59"/>
      <c r="K49" s="60"/>
      <c r="L49" s="59" t="s">
        <v>145</v>
      </c>
    </row>
    <row r="50" spans="1:12" ht="12" customHeight="1">
      <c r="A50" s="5"/>
      <c r="B50" s="4" t="s">
        <v>25</v>
      </c>
      <c r="C50" s="4"/>
      <c r="D50" s="63" t="s">
        <v>146</v>
      </c>
      <c r="E50" s="64"/>
      <c r="F50" s="63" t="s">
        <v>147</v>
      </c>
      <c r="G50" s="64"/>
      <c r="H50" s="65"/>
      <c r="I50" s="66"/>
      <c r="J50" s="63"/>
      <c r="K50" s="67"/>
      <c r="L50" s="63" t="s">
        <v>147</v>
      </c>
    </row>
    <row r="51" spans="4:12" ht="12.75">
      <c r="D51" s="133"/>
      <c r="E51" s="134"/>
      <c r="F51" s="133"/>
      <c r="G51" s="134"/>
      <c r="H51" s="135"/>
      <c r="I51" s="136"/>
      <c r="J51" s="135"/>
      <c r="K51" s="134"/>
      <c r="L51" s="133"/>
    </row>
    <row r="52" spans="2:14" ht="12.75">
      <c r="B52" s="106" t="s">
        <v>26</v>
      </c>
      <c r="C52" s="106"/>
      <c r="D52" s="59" t="s">
        <v>148</v>
      </c>
      <c r="E52" s="64"/>
      <c r="F52" s="59" t="s">
        <v>149</v>
      </c>
      <c r="G52" s="64"/>
      <c r="H52" s="59" t="s">
        <v>193</v>
      </c>
      <c r="I52" s="64"/>
      <c r="J52" s="59" t="s">
        <v>194</v>
      </c>
      <c r="K52" s="64"/>
      <c r="L52" s="59" t="s">
        <v>195</v>
      </c>
      <c r="M52" s="107"/>
      <c r="N52" s="107"/>
    </row>
    <row r="53" spans="2:14" ht="12.75">
      <c r="B53" s="4" t="s">
        <v>156</v>
      </c>
      <c r="C53" s="4"/>
      <c r="D53" s="63" t="s">
        <v>150</v>
      </c>
      <c r="E53" s="64"/>
      <c r="F53" s="63" t="s">
        <v>151</v>
      </c>
      <c r="G53" s="64"/>
      <c r="H53" s="68"/>
      <c r="I53" s="69"/>
      <c r="J53" s="70"/>
      <c r="K53" s="71"/>
      <c r="L53" s="63" t="s">
        <v>151</v>
      </c>
      <c r="N53" s="107"/>
    </row>
    <row r="54" spans="2:14" ht="13.5" thickBot="1">
      <c r="B54" s="106" t="s">
        <v>0</v>
      </c>
      <c r="C54" s="106"/>
      <c r="D54" s="72" t="s">
        <v>152</v>
      </c>
      <c r="E54" s="64"/>
      <c r="F54" s="72" t="s">
        <v>153</v>
      </c>
      <c r="G54" s="64"/>
      <c r="H54" s="72" t="s">
        <v>193</v>
      </c>
      <c r="I54" s="64"/>
      <c r="J54" s="72" t="s">
        <v>194</v>
      </c>
      <c r="K54" s="64"/>
      <c r="L54" s="72" t="s">
        <v>196</v>
      </c>
      <c r="N54" s="107"/>
    </row>
    <row r="55" spans="5:11" ht="13.5" thickTop="1">
      <c r="E55" s="93"/>
      <c r="G55" s="53"/>
      <c r="I55" s="53"/>
      <c r="K55" s="53"/>
    </row>
    <row r="56" spans="2:3" ht="12.75">
      <c r="B56" s="4" t="s">
        <v>177</v>
      </c>
      <c r="C56" s="106"/>
    </row>
    <row r="57" spans="2:3" ht="12.75">
      <c r="B57" s="4" t="s">
        <v>197</v>
      </c>
      <c r="C57" s="106"/>
    </row>
    <row r="58" spans="2:3" ht="12.75">
      <c r="B58" s="4" t="s">
        <v>154</v>
      </c>
      <c r="C58" s="106"/>
    </row>
    <row r="59" spans="1:3" ht="12.75">
      <c r="A59" s="108"/>
      <c r="B59" s="4"/>
      <c r="C59" s="106"/>
    </row>
    <row r="60" spans="2:3" ht="12.75">
      <c r="B60" s="4"/>
      <c r="C60" s="106"/>
    </row>
    <row r="63" spans="2:3" ht="12.75">
      <c r="B63" s="109"/>
      <c r="C63" s="109"/>
    </row>
  </sheetData>
  <mergeCells count="5">
    <mergeCell ref="F6:H6"/>
    <mergeCell ref="A1:L1"/>
    <mergeCell ref="A2:L2"/>
    <mergeCell ref="A3:L3"/>
    <mergeCell ref="A4:L4"/>
  </mergeCells>
  <printOptions/>
  <pageMargins left="0.46" right="0" top="0.99" bottom="0" header="0" footer="0"/>
  <pageSetup horizontalDpi="300" verticalDpi="3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5"/>
  <sheetViews>
    <sheetView zoomScale="75" zoomScaleNormal="75" workbookViewId="0" topLeftCell="A1">
      <selection activeCell="S15" sqref="S15"/>
    </sheetView>
  </sheetViews>
  <sheetFormatPr defaultColWidth="9.140625" defaultRowHeight="12.75"/>
  <cols>
    <col min="1" max="1" width="2.7109375" style="122" customWidth="1"/>
    <col min="2" max="2" width="28.7109375" style="122" customWidth="1"/>
    <col min="3" max="3" width="0.9921875" style="124" customWidth="1"/>
    <col min="4" max="4" width="15.421875" style="125" customWidth="1"/>
    <col min="5" max="5" width="0.9921875" style="126" customWidth="1"/>
    <col min="6" max="6" width="16.28125" style="122" customWidth="1"/>
    <col min="7" max="7" width="0.9921875" style="124" customWidth="1"/>
    <col min="8" max="8" width="18.00390625" style="122" customWidth="1"/>
    <col min="9" max="9" width="0.9921875" style="124" customWidth="1"/>
    <col min="10" max="10" width="10.28125" style="122" customWidth="1"/>
    <col min="11" max="11" width="1.1484375" style="122" customWidth="1"/>
    <col min="12" max="12" width="15.421875" style="122" customWidth="1"/>
    <col min="13" max="16384" width="10.28125" style="122" customWidth="1"/>
  </cols>
  <sheetData>
    <row r="1" spans="2:12" s="117" customFormat="1" ht="12.75">
      <c r="B1" s="143" t="s">
        <v>79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2:12" s="117" customFormat="1" ht="12.75">
      <c r="B2" s="143" t="s">
        <v>80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2:12" s="117" customFormat="1" ht="12.75">
      <c r="B3" s="143" t="s">
        <v>169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2:12" s="117" customFormat="1" ht="12.75">
      <c r="B4" s="143" t="s">
        <v>109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3:9" s="118" customFormat="1" ht="12.75">
      <c r="C5" s="119"/>
      <c r="D5" s="120"/>
      <c r="E5" s="121"/>
      <c r="G5" s="119"/>
      <c r="I5" s="119"/>
    </row>
    <row r="6" spans="2:9" s="75" customFormat="1" ht="13.5" thickBot="1">
      <c r="B6" s="74"/>
      <c r="C6" s="76"/>
      <c r="D6" s="77"/>
      <c r="E6" s="78"/>
      <c r="F6" s="142" t="s">
        <v>34</v>
      </c>
      <c r="G6" s="142"/>
      <c r="H6" s="142"/>
      <c r="I6" s="80"/>
    </row>
    <row r="7" spans="3:9" s="75" customFormat="1" ht="17.25" customHeight="1">
      <c r="C7" s="80"/>
      <c r="D7" s="77"/>
      <c r="E7" s="78"/>
      <c r="G7" s="80"/>
      <c r="H7" s="139"/>
      <c r="I7" s="81"/>
    </row>
    <row r="8" spans="2:11" s="75" customFormat="1" ht="15.75" customHeight="1">
      <c r="B8" s="74"/>
      <c r="C8" s="76"/>
      <c r="D8" s="77"/>
      <c r="E8" s="78"/>
      <c r="F8" s="74"/>
      <c r="G8" s="76"/>
      <c r="H8" s="75" t="s">
        <v>38</v>
      </c>
      <c r="I8" s="80"/>
      <c r="J8" s="82" t="s">
        <v>114</v>
      </c>
      <c r="K8" s="80"/>
    </row>
    <row r="9" spans="2:12" s="75" customFormat="1" ht="13.5" thickBot="1">
      <c r="B9" s="83" t="s">
        <v>35</v>
      </c>
      <c r="C9" s="76"/>
      <c r="D9" s="84" t="s">
        <v>36</v>
      </c>
      <c r="E9" s="78"/>
      <c r="F9" s="79" t="s">
        <v>37</v>
      </c>
      <c r="G9" s="80"/>
      <c r="H9" s="79" t="s">
        <v>39</v>
      </c>
      <c r="I9" s="80"/>
      <c r="J9" s="79" t="s">
        <v>40</v>
      </c>
      <c r="K9" s="80"/>
      <c r="L9" s="79" t="s">
        <v>41</v>
      </c>
    </row>
    <row r="10" spans="1:12" ht="12.75">
      <c r="A10" s="85"/>
      <c r="B10" s="86"/>
      <c r="C10" s="87"/>
      <c r="D10" s="88"/>
      <c r="E10" s="94"/>
      <c r="F10" s="85"/>
      <c r="G10" s="95"/>
      <c r="H10" s="85"/>
      <c r="I10" s="95"/>
      <c r="J10" s="85"/>
      <c r="K10" s="95"/>
      <c r="L10" s="85"/>
    </row>
    <row r="11" spans="1:12" ht="12.75">
      <c r="A11" s="85"/>
      <c r="B11" s="86" t="s">
        <v>157</v>
      </c>
      <c r="C11" s="87"/>
      <c r="D11" s="96">
        <f>F11/$F$54</f>
        <v>0.0001995906382613914</v>
      </c>
      <c r="E11" s="97"/>
      <c r="F11" s="47">
        <v>14900</v>
      </c>
      <c r="G11" s="56"/>
      <c r="H11" s="46"/>
      <c r="I11" s="55"/>
      <c r="J11" s="47"/>
      <c r="K11" s="55"/>
      <c r="L11" s="47">
        <f>+F11+H11-J11</f>
        <v>14900</v>
      </c>
    </row>
    <row r="12" spans="1:12" ht="12.75">
      <c r="A12" s="85"/>
      <c r="B12" s="86" t="s">
        <v>2</v>
      </c>
      <c r="C12" s="87"/>
      <c r="D12" s="96">
        <f>F12/$F$54</f>
        <v>0.04900017146041408</v>
      </c>
      <c r="E12" s="97"/>
      <c r="F12" s="47">
        <v>3658000</v>
      </c>
      <c r="G12" s="56"/>
      <c r="H12" s="46"/>
      <c r="I12" s="55"/>
      <c r="J12" s="47"/>
      <c r="K12" s="55"/>
      <c r="L12" s="47">
        <f>+F12+H12-J12</f>
        <v>3658000</v>
      </c>
    </row>
    <row r="13" spans="1:12" ht="12.75">
      <c r="A13" s="85"/>
      <c r="B13" s="86" t="s">
        <v>3</v>
      </c>
      <c r="C13" s="87"/>
      <c r="D13" s="96">
        <f>F13/$F$54</f>
        <v>0.0007005765356423336</v>
      </c>
      <c r="E13" s="97"/>
      <c r="F13" s="47">
        <v>52300</v>
      </c>
      <c r="G13" s="56"/>
      <c r="H13" s="46"/>
      <c r="I13" s="55"/>
      <c r="J13" s="47">
        <v>1569</v>
      </c>
      <c r="K13" s="55"/>
      <c r="L13" s="47">
        <f>+F13+H13-J13</f>
        <v>50731</v>
      </c>
    </row>
    <row r="14" spans="1:15" ht="12" customHeight="1">
      <c r="A14" s="85"/>
      <c r="B14" s="86" t="s">
        <v>4</v>
      </c>
      <c r="C14" s="87"/>
      <c r="D14" s="96">
        <f>F14/$F$54</f>
        <v>0.0007997020875305414</v>
      </c>
      <c r="E14" s="97"/>
      <c r="F14" s="47">
        <v>59700</v>
      </c>
      <c r="G14" s="56"/>
      <c r="H14" s="47">
        <v>6700</v>
      </c>
      <c r="I14" s="56"/>
      <c r="J14" s="138"/>
      <c r="K14" s="98"/>
      <c r="L14" s="47">
        <f>+F14+H14-J14</f>
        <v>66400</v>
      </c>
      <c r="O14" s="122" t="s">
        <v>155</v>
      </c>
    </row>
    <row r="15" spans="1:12" ht="12.75">
      <c r="A15" s="85"/>
      <c r="B15" s="86" t="s">
        <v>48</v>
      </c>
      <c r="C15" s="87"/>
      <c r="D15" s="96">
        <f>F15/$F$54</f>
        <v>0.000300055724634575</v>
      </c>
      <c r="E15" s="97"/>
      <c r="F15" s="47">
        <v>22400</v>
      </c>
      <c r="G15" s="56"/>
      <c r="H15" s="48"/>
      <c r="I15" s="57"/>
      <c r="J15" s="47">
        <v>448</v>
      </c>
      <c r="K15" s="55"/>
      <c r="L15" s="47">
        <f>+F15+H15-J15</f>
        <v>21952</v>
      </c>
    </row>
    <row r="16" spans="1:12" ht="12.75">
      <c r="A16" s="85"/>
      <c r="B16" s="86"/>
      <c r="C16" s="87"/>
      <c r="D16" s="96"/>
      <c r="E16" s="97"/>
      <c r="F16" s="47"/>
      <c r="G16" s="56"/>
      <c r="H16" s="48"/>
      <c r="I16" s="57"/>
      <c r="J16" s="47"/>
      <c r="K16" s="55"/>
      <c r="L16" s="47"/>
    </row>
    <row r="17" spans="1:12" ht="12.75">
      <c r="A17" s="85"/>
      <c r="B17" s="86" t="s">
        <v>6</v>
      </c>
      <c r="C17" s="87"/>
      <c r="D17" s="96">
        <f>F17/$F$54</f>
        <v>0.0007005765356423336</v>
      </c>
      <c r="E17" s="97"/>
      <c r="F17" s="47">
        <v>52300</v>
      </c>
      <c r="G17" s="56"/>
      <c r="H17" s="48"/>
      <c r="I17" s="57"/>
      <c r="J17" s="47"/>
      <c r="K17" s="55"/>
      <c r="L17" s="47">
        <f>+F17+H17-J17</f>
        <v>52300</v>
      </c>
    </row>
    <row r="18" spans="1:12" ht="12.75">
      <c r="A18" s="85"/>
      <c r="B18" s="86" t="s">
        <v>158</v>
      </c>
      <c r="C18" s="87"/>
      <c r="D18" s="96">
        <f>F18/$F$54</f>
        <v>0.08549980710703417</v>
      </c>
      <c r="E18" s="97"/>
      <c r="F18" s="47">
        <v>6382800</v>
      </c>
      <c r="G18" s="56"/>
      <c r="H18" s="48"/>
      <c r="I18" s="57"/>
      <c r="J18" s="47"/>
      <c r="K18" s="55"/>
      <c r="L18" s="47">
        <f>+F18+H18-J18</f>
        <v>6382800</v>
      </c>
    </row>
    <row r="19" spans="1:12" ht="12" customHeight="1">
      <c r="A19" s="85"/>
      <c r="B19" s="86" t="s">
        <v>42</v>
      </c>
      <c r="C19" s="87"/>
      <c r="D19" s="96">
        <f>F19/$F$54</f>
        <v>0.12360018646320031</v>
      </c>
      <c r="E19" s="97"/>
      <c r="F19" s="47">
        <v>9227100</v>
      </c>
      <c r="G19" s="56"/>
      <c r="H19" s="137"/>
      <c r="I19" s="58"/>
      <c r="J19" s="47">
        <v>207610</v>
      </c>
      <c r="K19" s="99"/>
      <c r="L19" s="47">
        <f>+F19+H19-J19</f>
        <v>9019490</v>
      </c>
    </row>
    <row r="20" spans="1:13" ht="12" customHeight="1">
      <c r="A20" s="85"/>
      <c r="B20" s="86" t="s">
        <v>8</v>
      </c>
      <c r="C20" s="87"/>
      <c r="D20" s="96">
        <f>F20/$F$54</f>
        <v>0.005399663508937374</v>
      </c>
      <c r="E20" s="97"/>
      <c r="F20" s="47">
        <v>403100</v>
      </c>
      <c r="G20" s="56"/>
      <c r="H20" s="137"/>
      <c r="I20" s="58"/>
      <c r="J20" s="47"/>
      <c r="K20" s="99"/>
      <c r="L20" s="47">
        <f>+F20+H20-J20</f>
        <v>403100</v>
      </c>
      <c r="M20" s="123"/>
    </row>
    <row r="21" spans="1:13" ht="12" customHeight="1">
      <c r="A21" s="85"/>
      <c r="B21" s="86" t="s">
        <v>9</v>
      </c>
      <c r="C21" s="87"/>
      <c r="D21" s="96">
        <f>F21/$F$54</f>
        <v>0.009399513481075056</v>
      </c>
      <c r="E21" s="97"/>
      <c r="F21" s="47">
        <v>701700</v>
      </c>
      <c r="G21" s="56"/>
      <c r="H21" s="137"/>
      <c r="I21" s="58"/>
      <c r="J21" s="47"/>
      <c r="K21" s="99"/>
      <c r="L21" s="47">
        <f>+F21+H21-J21</f>
        <v>701700</v>
      </c>
      <c r="M21" s="123"/>
    </row>
    <row r="22" spans="1:13" ht="14.25">
      <c r="A22" s="85"/>
      <c r="B22" s="86"/>
      <c r="C22" s="87"/>
      <c r="D22" s="96"/>
      <c r="E22" s="97"/>
      <c r="F22" s="47"/>
      <c r="G22" s="56"/>
      <c r="H22" s="137"/>
      <c r="I22" s="58"/>
      <c r="J22" s="47"/>
      <c r="K22" s="99"/>
      <c r="L22" s="47"/>
      <c r="M22" s="123"/>
    </row>
    <row r="23" spans="1:12" ht="12.75">
      <c r="A23" s="85"/>
      <c r="B23" s="86" t="s">
        <v>10</v>
      </c>
      <c r="C23" s="87"/>
      <c r="D23" s="96">
        <f>F23/$F$54</f>
        <v>0.0012993484504265078</v>
      </c>
      <c r="E23" s="97"/>
      <c r="F23" s="47">
        <v>97000</v>
      </c>
      <c r="G23" s="56"/>
      <c r="H23" s="48"/>
      <c r="I23" s="57"/>
      <c r="J23" s="47"/>
      <c r="K23" s="55"/>
      <c r="L23" s="47">
        <f>+F23+H23-J23</f>
        <v>97000</v>
      </c>
    </row>
    <row r="24" spans="1:12" ht="12.75">
      <c r="A24" s="85"/>
      <c r="B24" s="86" t="s">
        <v>11</v>
      </c>
      <c r="C24" s="87"/>
      <c r="D24" s="96">
        <f>F24/$F$54</f>
        <v>0.0001995906382613914</v>
      </c>
      <c r="E24" s="97"/>
      <c r="F24" s="47">
        <v>14900</v>
      </c>
      <c r="G24" s="56"/>
      <c r="H24" s="48"/>
      <c r="I24" s="57"/>
      <c r="J24" s="47"/>
      <c r="K24" s="55"/>
      <c r="L24" s="47">
        <f>+F24+H24-J24</f>
        <v>14900</v>
      </c>
    </row>
    <row r="25" spans="1:12" ht="12.75">
      <c r="A25" s="85"/>
      <c r="B25" s="86" t="s">
        <v>45</v>
      </c>
      <c r="C25" s="87"/>
      <c r="D25" s="96">
        <f>F25/$F$54</f>
        <v>0.00180033434780745</v>
      </c>
      <c r="E25" s="97"/>
      <c r="F25" s="47">
        <v>134400</v>
      </c>
      <c r="G25" s="56"/>
      <c r="H25" s="48"/>
      <c r="I25" s="57"/>
      <c r="J25" s="47"/>
      <c r="K25" s="55"/>
      <c r="L25" s="47">
        <f>+F25+H25-J25</f>
        <v>134400</v>
      </c>
    </row>
    <row r="26" spans="1:12" ht="12.75">
      <c r="A26" s="85"/>
      <c r="B26" s="86" t="s">
        <v>12</v>
      </c>
      <c r="C26" s="87"/>
      <c r="D26" s="96">
        <f>F26/$F$54</f>
        <v>0.00180033434780745</v>
      </c>
      <c r="E26" s="97"/>
      <c r="F26" s="47">
        <v>134400</v>
      </c>
      <c r="G26" s="56"/>
      <c r="H26" s="48"/>
      <c r="I26" s="57"/>
      <c r="J26" s="47">
        <v>2688</v>
      </c>
      <c r="K26" s="56"/>
      <c r="L26" s="47">
        <f>+F26+H26-J26</f>
        <v>131712</v>
      </c>
    </row>
    <row r="27" spans="1:12" ht="12" customHeight="1">
      <c r="A27" s="85"/>
      <c r="B27" s="86" t="s">
        <v>13</v>
      </c>
      <c r="C27" s="87"/>
      <c r="D27" s="96">
        <f>F27/$F$54</f>
        <v>0.0007005765356423336</v>
      </c>
      <c r="E27" s="97"/>
      <c r="F27" s="47">
        <v>52300</v>
      </c>
      <c r="G27" s="56"/>
      <c r="H27" s="137"/>
      <c r="I27" s="58"/>
      <c r="J27" s="47">
        <v>1046</v>
      </c>
      <c r="K27" s="99"/>
      <c r="L27" s="47">
        <f>+F27+H27-J27</f>
        <v>51254</v>
      </c>
    </row>
    <row r="28" spans="6:12" ht="12.75">
      <c r="F28" s="100"/>
      <c r="G28" s="127"/>
      <c r="H28" s="100"/>
      <c r="I28" s="127"/>
      <c r="J28" s="100"/>
      <c r="K28" s="127"/>
      <c r="L28" s="100"/>
    </row>
    <row r="29" spans="1:12" ht="12.75">
      <c r="A29" s="85"/>
      <c r="B29" s="86" t="s">
        <v>15</v>
      </c>
      <c r="C29" s="87"/>
      <c r="D29" s="96">
        <f>F29/$F$54</f>
        <v>0.000300055724634575</v>
      </c>
      <c r="E29" s="97"/>
      <c r="F29" s="47">
        <v>22400</v>
      </c>
      <c r="G29" s="56"/>
      <c r="H29" s="48"/>
      <c r="I29" s="57"/>
      <c r="J29" s="47"/>
      <c r="K29" s="55"/>
      <c r="L29" s="47">
        <f>+F29+H29-J29</f>
        <v>22400</v>
      </c>
    </row>
    <row r="30" spans="1:12" ht="12.75">
      <c r="A30" s="85"/>
      <c r="B30" s="86" t="s">
        <v>16</v>
      </c>
      <c r="C30" s="87"/>
      <c r="D30" s="96">
        <f>F30/$F$54</f>
        <v>0.0012993484504265078</v>
      </c>
      <c r="E30" s="97"/>
      <c r="F30" s="47">
        <v>97000</v>
      </c>
      <c r="G30" s="56"/>
      <c r="H30" s="48"/>
      <c r="I30" s="57"/>
      <c r="J30" s="47"/>
      <c r="K30" s="55"/>
      <c r="L30" s="47">
        <f>+F30+H30-J30</f>
        <v>97000</v>
      </c>
    </row>
    <row r="31" spans="1:12" ht="12.75">
      <c r="A31" s="85"/>
      <c r="B31" s="86" t="s">
        <v>17</v>
      </c>
      <c r="C31" s="87"/>
      <c r="D31" s="96">
        <f>F31/$F$54</f>
        <v>0.0001995906382613914</v>
      </c>
      <c r="E31" s="97"/>
      <c r="F31" s="47">
        <v>14900</v>
      </c>
      <c r="G31" s="56"/>
      <c r="H31" s="48"/>
      <c r="I31" s="57"/>
      <c r="J31" s="47">
        <v>447</v>
      </c>
      <c r="K31" s="55"/>
      <c r="L31" s="47">
        <f>+F31+H31-J31</f>
        <v>14453</v>
      </c>
    </row>
    <row r="32" spans="1:12" ht="12.75">
      <c r="A32" s="85"/>
      <c r="B32" s="86" t="s">
        <v>112</v>
      </c>
      <c r="C32" s="87"/>
      <c r="D32" s="96">
        <f>F32/$F$54</f>
        <v>0.0007005765356423336</v>
      </c>
      <c r="E32" s="97"/>
      <c r="F32" s="47">
        <v>52300</v>
      </c>
      <c r="G32" s="56"/>
      <c r="H32" s="48"/>
      <c r="I32" s="57"/>
      <c r="J32" s="47"/>
      <c r="K32" s="55"/>
      <c r="L32" s="47">
        <f>+F32+H32-J32</f>
        <v>52300</v>
      </c>
    </row>
    <row r="33" spans="1:12" ht="12.75">
      <c r="A33" s="85"/>
      <c r="B33" s="86" t="s">
        <v>18</v>
      </c>
      <c r="C33" s="87"/>
      <c r="D33" s="96">
        <f>F33/$F$54</f>
        <v>0.0007005765356423336</v>
      </c>
      <c r="E33" s="97"/>
      <c r="F33" s="47">
        <v>52300</v>
      </c>
      <c r="G33" s="56"/>
      <c r="H33" s="48"/>
      <c r="I33" s="57"/>
      <c r="J33" s="47">
        <v>1114</v>
      </c>
      <c r="K33" s="55"/>
      <c r="L33" s="47">
        <f>+F33+H33-J33</f>
        <v>51186</v>
      </c>
    </row>
    <row r="34" spans="1:12" ht="12.75">
      <c r="A34" s="85"/>
      <c r="B34" s="86"/>
      <c r="C34" s="87"/>
      <c r="D34" s="96"/>
      <c r="E34" s="97"/>
      <c r="F34" s="47"/>
      <c r="G34" s="56"/>
      <c r="H34" s="48"/>
      <c r="I34" s="57"/>
      <c r="J34" s="47"/>
      <c r="K34" s="55"/>
      <c r="L34" s="47"/>
    </row>
    <row r="35" spans="1:12" ht="12.75">
      <c r="A35" s="85"/>
      <c r="B35" s="86" t="s">
        <v>19</v>
      </c>
      <c r="C35" s="87"/>
      <c r="D35" s="96">
        <f>F35/$F$54</f>
        <v>0.00180033434780745</v>
      </c>
      <c r="E35" s="97"/>
      <c r="F35" s="47">
        <v>134400</v>
      </c>
      <c r="G35" s="56"/>
      <c r="H35" s="48"/>
      <c r="I35" s="57"/>
      <c r="J35" s="47"/>
      <c r="K35" s="55"/>
      <c r="L35" s="47">
        <f>+F35+H35-J35</f>
        <v>134400</v>
      </c>
    </row>
    <row r="36" spans="1:12" ht="12" customHeight="1">
      <c r="A36" s="85"/>
      <c r="B36" s="86" t="s">
        <v>43</v>
      </c>
      <c r="C36" s="87"/>
      <c r="D36" s="96">
        <f>F36/$F$54</f>
        <v>0.06080013073856573</v>
      </c>
      <c r="E36" s="97"/>
      <c r="F36" s="47">
        <v>4538900</v>
      </c>
      <c r="G36" s="56"/>
      <c r="H36" s="47">
        <v>11000</v>
      </c>
      <c r="I36" s="56"/>
      <c r="J36" s="47">
        <v>90778</v>
      </c>
      <c r="K36" s="98"/>
      <c r="L36" s="47">
        <f>+F36+H36-J36</f>
        <v>4459122</v>
      </c>
    </row>
    <row r="37" spans="1:12" ht="12.75">
      <c r="A37" s="85"/>
      <c r="B37" s="86" t="s">
        <v>20</v>
      </c>
      <c r="C37" s="87"/>
      <c r="D37" s="96">
        <f>F37/$F$54</f>
        <v>0.0007005765356423336</v>
      </c>
      <c r="E37" s="97"/>
      <c r="F37" s="47">
        <v>52300</v>
      </c>
      <c r="G37" s="56"/>
      <c r="H37" s="48"/>
      <c r="I37" s="57"/>
      <c r="J37" s="47"/>
      <c r="K37" s="55"/>
      <c r="L37" s="47">
        <f>+F37+H37-J37</f>
        <v>52300</v>
      </c>
    </row>
    <row r="38" spans="1:12" ht="12.75">
      <c r="A38" s="85"/>
      <c r="B38" s="86" t="s">
        <v>47</v>
      </c>
      <c r="C38" s="87"/>
      <c r="D38" s="96">
        <f>F38/$F$54</f>
        <v>0.0012993484504265078</v>
      </c>
      <c r="E38" s="97"/>
      <c r="F38" s="47">
        <v>97000</v>
      </c>
      <c r="G38" s="56"/>
      <c r="H38" s="48"/>
      <c r="I38" s="57"/>
      <c r="J38" s="47"/>
      <c r="K38" s="55"/>
      <c r="L38" s="47">
        <f>+F38+H38-J38</f>
        <v>97000</v>
      </c>
    </row>
    <row r="39" spans="1:12" ht="12.75">
      <c r="A39" s="85"/>
      <c r="B39" s="86" t="s">
        <v>27</v>
      </c>
      <c r="C39" s="87"/>
      <c r="D39" s="96">
        <f>F39/$F$54</f>
        <v>0.00180033434780745</v>
      </c>
      <c r="E39" s="97"/>
      <c r="F39" s="47">
        <v>134400</v>
      </c>
      <c r="G39" s="56"/>
      <c r="H39" s="48"/>
      <c r="I39" s="57"/>
      <c r="J39" s="47"/>
      <c r="K39" s="55"/>
      <c r="L39" s="47">
        <f>+F39+H39-J39</f>
        <v>134400</v>
      </c>
    </row>
    <row r="40" spans="1:12" ht="12.75">
      <c r="A40" s="85"/>
      <c r="B40" s="86"/>
      <c r="C40" s="87"/>
      <c r="D40" s="96"/>
      <c r="E40" s="97"/>
      <c r="F40" s="47"/>
      <c r="G40" s="56"/>
      <c r="H40" s="48"/>
      <c r="I40" s="57"/>
      <c r="J40" s="47"/>
      <c r="K40" s="55"/>
      <c r="L40" s="47"/>
    </row>
    <row r="41" spans="1:12" ht="12" customHeight="1">
      <c r="A41" s="85"/>
      <c r="B41" s="86" t="s">
        <v>46</v>
      </c>
      <c r="C41" s="87"/>
      <c r="D41" s="96">
        <f>F41/$F$54</f>
        <v>0.0041003150585108665</v>
      </c>
      <c r="E41" s="97"/>
      <c r="F41" s="47">
        <v>306100</v>
      </c>
      <c r="G41" s="56"/>
      <c r="H41" s="48"/>
      <c r="I41" s="57"/>
      <c r="J41" s="47"/>
      <c r="K41" s="55"/>
      <c r="L41" s="47">
        <f>+F41+H41-J41</f>
        <v>306100</v>
      </c>
    </row>
    <row r="42" spans="1:12" ht="12.75">
      <c r="A42" s="85"/>
      <c r="B42" s="86" t="s">
        <v>111</v>
      </c>
      <c r="C42" s="87"/>
      <c r="D42" s="96">
        <f>F42/$F$54</f>
        <v>0.0001995906382613914</v>
      </c>
      <c r="E42" s="97"/>
      <c r="F42" s="47">
        <v>14900</v>
      </c>
      <c r="G42" s="56"/>
      <c r="H42" s="48"/>
      <c r="I42" s="57"/>
      <c r="J42" s="47">
        <v>447</v>
      </c>
      <c r="K42" s="55"/>
      <c r="L42" s="47">
        <f>+F42+H42-J42</f>
        <v>14453</v>
      </c>
    </row>
    <row r="43" spans="1:12" ht="12" customHeight="1">
      <c r="A43" s="85"/>
      <c r="B43" s="86" t="s">
        <v>82</v>
      </c>
      <c r="C43" s="87"/>
      <c r="D43" s="96">
        <f>F43/$F$54</f>
        <v>0.000300055724634575</v>
      </c>
      <c r="E43" s="97"/>
      <c r="F43" s="47">
        <v>22400</v>
      </c>
      <c r="G43" s="56"/>
      <c r="H43" s="48"/>
      <c r="I43" s="57"/>
      <c r="J43" s="47"/>
      <c r="K43" s="99"/>
      <c r="L43" s="47">
        <f>+F43+H43-J43</f>
        <v>22400</v>
      </c>
    </row>
    <row r="44" spans="1:12" ht="12.75">
      <c r="A44" s="85"/>
      <c r="B44" s="86" t="s">
        <v>113</v>
      </c>
      <c r="C44" s="87"/>
      <c r="D44" s="96">
        <f>F44/$F$54</f>
        <v>0.0001995906382613914</v>
      </c>
      <c r="E44" s="97"/>
      <c r="F44" s="47">
        <v>14900</v>
      </c>
      <c r="G44" s="56"/>
      <c r="H44" s="48"/>
      <c r="I44" s="57"/>
      <c r="J44" s="47"/>
      <c r="K44" s="55"/>
      <c r="L44" s="47">
        <f>+F44+H44-J44</f>
        <v>14900</v>
      </c>
    </row>
    <row r="45" spans="1:12" ht="12.75">
      <c r="A45" s="85"/>
      <c r="B45" s="86" t="s">
        <v>22</v>
      </c>
      <c r="C45" s="87"/>
      <c r="D45" s="96">
        <f>F45/$F$54</f>
        <v>0.0007005765356423336</v>
      </c>
      <c r="E45" s="97"/>
      <c r="F45" s="47">
        <v>52300</v>
      </c>
      <c r="G45" s="56"/>
      <c r="H45" s="48"/>
      <c r="I45" s="57"/>
      <c r="J45" s="47"/>
      <c r="K45" s="55"/>
      <c r="L45" s="47">
        <f>+F45+H45-J45</f>
        <v>52300</v>
      </c>
    </row>
    <row r="47" spans="1:12" ht="12.75">
      <c r="A47" s="85"/>
      <c r="B47" s="86" t="s">
        <v>110</v>
      </c>
      <c r="C47" s="87"/>
      <c r="D47" s="96">
        <f>F47/$F$54</f>
        <v>0.00180033434780745</v>
      </c>
      <c r="E47" s="97"/>
      <c r="F47" s="47">
        <v>134400</v>
      </c>
      <c r="G47" s="56"/>
      <c r="H47" s="48"/>
      <c r="I47" s="57"/>
      <c r="J47" s="47">
        <v>2688</v>
      </c>
      <c r="K47" s="56"/>
      <c r="L47" s="47">
        <f>+F47+H47-J47</f>
        <v>131712</v>
      </c>
    </row>
    <row r="48" spans="1:12" ht="12" customHeight="1">
      <c r="A48" s="85"/>
      <c r="B48" s="86" t="s">
        <v>44</v>
      </c>
      <c r="C48" s="87"/>
      <c r="D48" s="96">
        <f>F48/$F$54</f>
        <v>0.5946983904153629</v>
      </c>
      <c r="E48" s="97"/>
      <c r="F48" s="47">
        <v>44395900</v>
      </c>
      <c r="G48" s="56"/>
      <c r="H48" s="47">
        <v>12305000</v>
      </c>
      <c r="I48" s="56"/>
      <c r="J48" s="138"/>
      <c r="K48" s="98"/>
      <c r="L48" s="47">
        <f>+F48+H48-J48</f>
        <v>56700900</v>
      </c>
    </row>
    <row r="49" spans="1:12" ht="12.75">
      <c r="A49" s="85"/>
      <c r="B49" s="86" t="s">
        <v>24</v>
      </c>
      <c r="C49" s="87"/>
      <c r="D49" s="96">
        <f>F49/$F$54</f>
        <v>0.0026000364353379914</v>
      </c>
      <c r="E49" s="97"/>
      <c r="F49" s="47">
        <v>194100</v>
      </c>
      <c r="G49" s="56"/>
      <c r="H49" s="48"/>
      <c r="I49" s="57"/>
      <c r="J49" s="47"/>
      <c r="K49" s="55"/>
      <c r="L49" s="47">
        <f>+F49+H49-J49</f>
        <v>194100</v>
      </c>
    </row>
    <row r="50" spans="1:12" ht="12" customHeight="1">
      <c r="A50" s="85"/>
      <c r="B50" s="86" t="s">
        <v>25</v>
      </c>
      <c r="C50" s="87"/>
      <c r="D50" s="101">
        <f>F50/$F$54</f>
        <v>0.032000139311586434</v>
      </c>
      <c r="E50" s="97"/>
      <c r="F50" s="50">
        <v>2388900</v>
      </c>
      <c r="G50" s="56"/>
      <c r="H50" s="50"/>
      <c r="I50" s="56"/>
      <c r="J50" s="50"/>
      <c r="K50" s="99"/>
      <c r="L50" s="50">
        <f>+F50+H50-J50</f>
        <v>2388900</v>
      </c>
    </row>
    <row r="51" spans="1:12" ht="12.75">
      <c r="A51" s="85"/>
      <c r="B51" s="85"/>
      <c r="C51" s="95"/>
      <c r="D51" s="102"/>
      <c r="E51" s="103"/>
      <c r="F51" s="46"/>
      <c r="G51" s="55"/>
      <c r="H51" s="48"/>
      <c r="I51" s="57"/>
      <c r="J51" s="47"/>
      <c r="K51" s="55"/>
      <c r="L51" s="46"/>
    </row>
    <row r="52" spans="1:14" ht="12.75">
      <c r="A52" s="85"/>
      <c r="B52" s="86" t="s">
        <v>26</v>
      </c>
      <c r="C52" s="87"/>
      <c r="D52" s="96">
        <f>SUM(D11:D51)</f>
        <v>0.9875999292725793</v>
      </c>
      <c r="E52" s="97"/>
      <c r="F52" s="47">
        <f>SUM(F11:F50)</f>
        <v>73727100</v>
      </c>
      <c r="G52" s="56"/>
      <c r="H52" s="47">
        <f>SUM(H10:H50)</f>
        <v>12322700</v>
      </c>
      <c r="I52" s="56"/>
      <c r="J52" s="47">
        <f>SUM(J10:J51)</f>
        <v>308835</v>
      </c>
      <c r="K52" s="56"/>
      <c r="L52" s="47">
        <f>SUM(L11:L50)</f>
        <v>85740965</v>
      </c>
      <c r="M52" s="128"/>
      <c r="N52" s="128"/>
    </row>
    <row r="53" spans="1:14" ht="12.75">
      <c r="A53" s="85"/>
      <c r="B53" s="4" t="s">
        <v>156</v>
      </c>
      <c r="C53" s="87"/>
      <c r="D53" s="101">
        <v>0.0124</v>
      </c>
      <c r="E53" s="97"/>
      <c r="F53" s="50">
        <v>925700</v>
      </c>
      <c r="G53" s="56"/>
      <c r="H53" s="48"/>
      <c r="I53" s="57"/>
      <c r="J53" s="47"/>
      <c r="K53" s="55"/>
      <c r="L53" s="50">
        <f>+F53</f>
        <v>925700</v>
      </c>
      <c r="N53" s="128"/>
    </row>
    <row r="54" spans="1:14" ht="13.5" thickBot="1">
      <c r="A54" s="85"/>
      <c r="B54" s="86" t="s">
        <v>0</v>
      </c>
      <c r="C54" s="87"/>
      <c r="D54" s="104">
        <f>+D52+D53</f>
        <v>0.9999999292725793</v>
      </c>
      <c r="E54" s="97"/>
      <c r="F54" s="51">
        <f>SUM(F52:F53)</f>
        <v>74652800</v>
      </c>
      <c r="G54" s="56"/>
      <c r="H54" s="51">
        <f>+H52</f>
        <v>12322700</v>
      </c>
      <c r="I54" s="56"/>
      <c r="J54" s="51">
        <f>+J52</f>
        <v>308835</v>
      </c>
      <c r="K54" s="56"/>
      <c r="L54" s="51">
        <f>+L52+L53</f>
        <v>86666665</v>
      </c>
      <c r="N54" s="128"/>
    </row>
    <row r="55" ht="13.5" thickTop="1">
      <c r="K55" s="124"/>
    </row>
    <row r="56" spans="2:3" ht="12.75">
      <c r="B56" s="86" t="s">
        <v>170</v>
      </c>
      <c r="C56" s="129"/>
    </row>
    <row r="57" spans="2:3" ht="12.75">
      <c r="B57" s="86" t="s">
        <v>171</v>
      </c>
      <c r="C57" s="129"/>
    </row>
    <row r="58" spans="2:3" ht="12.75">
      <c r="B58" s="86" t="s">
        <v>78</v>
      </c>
      <c r="C58" s="129"/>
    </row>
    <row r="59" spans="2:3" ht="12.75">
      <c r="B59" s="4"/>
      <c r="C59" s="129"/>
    </row>
    <row r="60" spans="1:2" ht="15">
      <c r="A60" s="105"/>
      <c r="B60" s="5"/>
    </row>
    <row r="61" ht="12.75">
      <c r="A61" s="130"/>
    </row>
    <row r="65" spans="2:3" ht="12.75">
      <c r="B65" s="131"/>
      <c r="C65" s="132"/>
    </row>
  </sheetData>
  <mergeCells count="5">
    <mergeCell ref="F6:H6"/>
    <mergeCell ref="B1:L1"/>
    <mergeCell ref="B2:L2"/>
    <mergeCell ref="B3:L3"/>
    <mergeCell ref="B4:L4"/>
  </mergeCells>
  <printOptions horizontalCentered="1"/>
  <pageMargins left="0" right="0" top="0.99" bottom="0" header="0" footer="0"/>
  <pageSetup horizontalDpi="300" verticalDpi="300" orientation="portrait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="75" zoomScaleNormal="75" workbookViewId="0" topLeftCell="A1">
      <selection activeCell="B48" sqref="B48"/>
    </sheetView>
  </sheetViews>
  <sheetFormatPr defaultColWidth="9.140625" defaultRowHeight="12.75"/>
  <cols>
    <col min="1" max="1" width="3.00390625" style="3" customWidth="1"/>
    <col min="2" max="2" width="27.8515625" style="3" customWidth="1"/>
    <col min="3" max="3" width="1.1484375" style="3" customWidth="1"/>
    <col min="4" max="4" width="15.421875" style="112" customWidth="1"/>
    <col min="5" max="5" width="1.1484375" style="112" customWidth="1"/>
    <col min="6" max="6" width="16.28125" style="3" customWidth="1"/>
    <col min="7" max="7" width="0.9921875" style="3" customWidth="1"/>
    <col min="8" max="8" width="18.00390625" style="3" bestFit="1" customWidth="1"/>
    <col min="9" max="9" width="1.1484375" style="3" customWidth="1"/>
    <col min="10" max="10" width="10.7109375" style="3" customWidth="1"/>
    <col min="11" max="11" width="1.1484375" style="2" customWidth="1"/>
    <col min="12" max="12" width="13.00390625" style="3" customWidth="1"/>
    <col min="13" max="16384" width="10.28125" style="3" customWidth="1"/>
  </cols>
  <sheetData>
    <row r="1" spans="1:12" s="52" customFormat="1" ht="12.75">
      <c r="A1" s="3"/>
      <c r="B1" s="145" t="s">
        <v>104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2:12" s="52" customFormat="1" ht="12.75">
      <c r="B2" s="145" t="s">
        <v>81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2:12" s="52" customFormat="1" ht="12.75">
      <c r="B3" s="145" t="s">
        <v>172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2" s="52" customFormat="1" ht="12.75">
      <c r="A4" s="7"/>
      <c r="B4" s="144" t="s">
        <v>109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</row>
    <row r="5" spans="1:12" s="52" customFormat="1" ht="12.75" customHeight="1">
      <c r="A5" s="5"/>
      <c r="B5" s="5"/>
      <c r="C5" s="5"/>
      <c r="D5" s="6"/>
      <c r="E5" s="6"/>
      <c r="F5" s="5"/>
      <c r="G5" s="5"/>
      <c r="H5" s="5"/>
      <c r="I5" s="5"/>
      <c r="J5" s="5"/>
      <c r="K5" s="5"/>
      <c r="L5" s="5"/>
    </row>
    <row r="6" spans="1:12" s="19" customFormat="1" ht="12.75" customHeight="1" thickBot="1">
      <c r="A6" s="14"/>
      <c r="B6" s="13"/>
      <c r="C6" s="13"/>
      <c r="D6" s="25"/>
      <c r="E6" s="25"/>
      <c r="F6" s="148" t="s">
        <v>106</v>
      </c>
      <c r="G6" s="148"/>
      <c r="H6" s="148"/>
      <c r="I6" s="28"/>
      <c r="J6" s="14"/>
      <c r="K6" s="14"/>
      <c r="L6" s="14"/>
    </row>
    <row r="7" spans="1:12" s="19" customFormat="1" ht="17.25" customHeight="1">
      <c r="A7" s="14"/>
      <c r="B7" s="14"/>
      <c r="C7" s="14"/>
      <c r="D7" s="25"/>
      <c r="E7" s="25"/>
      <c r="F7" s="14"/>
      <c r="G7" s="14"/>
      <c r="H7" s="116"/>
      <c r="I7" s="115"/>
      <c r="J7" s="14"/>
      <c r="K7" s="14"/>
      <c r="L7" s="14"/>
    </row>
    <row r="8" spans="1:12" s="19" customFormat="1" ht="15.75" customHeight="1">
      <c r="A8" s="14"/>
      <c r="B8" s="13"/>
      <c r="C8" s="13"/>
      <c r="D8" s="25"/>
      <c r="E8" s="25"/>
      <c r="F8" s="13"/>
      <c r="G8" s="13"/>
      <c r="H8" s="14" t="s">
        <v>83</v>
      </c>
      <c r="I8" s="14"/>
      <c r="J8" s="116" t="s">
        <v>114</v>
      </c>
      <c r="K8" s="14"/>
      <c r="L8" s="14"/>
    </row>
    <row r="9" spans="1:12" s="19" customFormat="1" ht="12.75" customHeight="1" thickBot="1">
      <c r="A9" s="14"/>
      <c r="B9" s="26" t="s">
        <v>85</v>
      </c>
      <c r="C9" s="16"/>
      <c r="D9" s="27" t="s">
        <v>86</v>
      </c>
      <c r="E9" s="17"/>
      <c r="F9" s="24" t="s">
        <v>87</v>
      </c>
      <c r="G9" s="28"/>
      <c r="H9" s="24" t="s">
        <v>107</v>
      </c>
      <c r="I9" s="28"/>
      <c r="J9" s="24" t="s">
        <v>84</v>
      </c>
      <c r="K9" s="28"/>
      <c r="L9" s="24" t="s">
        <v>41</v>
      </c>
    </row>
    <row r="10" spans="1:12" s="52" customFormat="1" ht="12.75">
      <c r="A10" s="5"/>
      <c r="B10" s="4"/>
      <c r="C10" s="4"/>
      <c r="D10" s="8"/>
      <c r="E10" s="8"/>
      <c r="F10" s="5"/>
      <c r="G10" s="40"/>
      <c r="H10" s="5"/>
      <c r="I10" s="5"/>
      <c r="J10" s="5"/>
      <c r="K10" s="5"/>
      <c r="L10" s="5"/>
    </row>
    <row r="11" spans="1:12" s="52" customFormat="1" ht="12.75">
      <c r="A11" s="5"/>
      <c r="B11" s="4" t="s">
        <v>1</v>
      </c>
      <c r="C11" s="4"/>
      <c r="D11" s="9">
        <f>F11/$F$54</f>
        <v>0.0001995906382613914</v>
      </c>
      <c r="E11" s="9"/>
      <c r="F11" s="12">
        <v>14900</v>
      </c>
      <c r="G11" s="37"/>
      <c r="H11" s="46"/>
      <c r="I11" s="46"/>
      <c r="J11" s="12"/>
      <c r="K11" s="29"/>
      <c r="L11" s="12">
        <f>+F11+H11-J11</f>
        <v>14900</v>
      </c>
    </row>
    <row r="12" spans="1:12" s="52" customFormat="1" ht="12.75">
      <c r="A12" s="5"/>
      <c r="B12" s="4" t="s">
        <v>2</v>
      </c>
      <c r="C12" s="4"/>
      <c r="D12" s="9">
        <f>F12/$F$54</f>
        <v>0.04900017146041408</v>
      </c>
      <c r="E12" s="9"/>
      <c r="F12" s="12">
        <v>3658000</v>
      </c>
      <c r="G12" s="37"/>
      <c r="H12" s="46"/>
      <c r="I12" s="46"/>
      <c r="J12" s="12"/>
      <c r="K12" s="29"/>
      <c r="L12" s="12">
        <f>+F12+H12-J12</f>
        <v>3658000</v>
      </c>
    </row>
    <row r="13" spans="1:12" s="52" customFormat="1" ht="12.75">
      <c r="A13" s="5"/>
      <c r="B13" s="4" t="s">
        <v>3</v>
      </c>
      <c r="C13" s="4"/>
      <c r="D13" s="9">
        <f>F13/$F$54</f>
        <v>0.0007005765356423336</v>
      </c>
      <c r="E13" s="9"/>
      <c r="F13" s="12">
        <v>52300</v>
      </c>
      <c r="G13" s="37"/>
      <c r="H13" s="46"/>
      <c r="I13" s="46"/>
      <c r="J13" s="12">
        <v>1569</v>
      </c>
      <c r="K13" s="29"/>
      <c r="L13" s="12">
        <f>+F13+H13-J13</f>
        <v>50731</v>
      </c>
    </row>
    <row r="14" spans="1:12" s="52" customFormat="1" ht="12" customHeight="1">
      <c r="A14" s="5"/>
      <c r="B14" s="4" t="s">
        <v>4</v>
      </c>
      <c r="C14" s="4"/>
      <c r="D14" s="9">
        <f>F14/$F$54</f>
        <v>0.0007997020875305414</v>
      </c>
      <c r="E14" s="9"/>
      <c r="F14" s="12">
        <v>59700</v>
      </c>
      <c r="G14" s="37"/>
      <c r="H14" s="47">
        <v>6700</v>
      </c>
      <c r="I14" s="47"/>
      <c r="J14" s="30"/>
      <c r="K14" s="31"/>
      <c r="L14" s="12">
        <f>+F14+H14-J14</f>
        <v>66400</v>
      </c>
    </row>
    <row r="15" spans="1:12" s="52" customFormat="1" ht="12.75">
      <c r="A15" s="5"/>
      <c r="B15" s="4" t="s">
        <v>5</v>
      </c>
      <c r="C15" s="4"/>
      <c r="D15" s="9">
        <f>F15/$F$54</f>
        <v>0.000300055724634575</v>
      </c>
      <c r="E15" s="9"/>
      <c r="F15" s="12">
        <v>22400</v>
      </c>
      <c r="G15" s="37"/>
      <c r="H15" s="48"/>
      <c r="I15" s="48"/>
      <c r="J15" s="12">
        <v>448</v>
      </c>
      <c r="K15" s="29"/>
      <c r="L15" s="12">
        <f>+F15+H15-J15</f>
        <v>21952</v>
      </c>
    </row>
    <row r="16" spans="1:12" s="52" customFormat="1" ht="12.75">
      <c r="A16" s="5"/>
      <c r="B16" s="4"/>
      <c r="C16" s="4"/>
      <c r="D16" s="9"/>
      <c r="E16" s="9"/>
      <c r="F16" s="12"/>
      <c r="G16" s="37"/>
      <c r="H16" s="48"/>
      <c r="I16" s="48"/>
      <c r="J16" s="12"/>
      <c r="K16" s="29"/>
      <c r="L16" s="12"/>
    </row>
    <row r="17" spans="1:12" s="52" customFormat="1" ht="12.75">
      <c r="A17" s="5"/>
      <c r="B17" s="4" t="s">
        <v>6</v>
      </c>
      <c r="C17" s="4"/>
      <c r="D17" s="9">
        <f>F17/$F$54</f>
        <v>0.0007005765356423336</v>
      </c>
      <c r="E17" s="9"/>
      <c r="F17" s="12">
        <v>52300</v>
      </c>
      <c r="G17" s="37"/>
      <c r="H17" s="48"/>
      <c r="I17" s="48"/>
      <c r="J17" s="12"/>
      <c r="K17" s="29"/>
      <c r="L17" s="12">
        <f>+F17+H17-J17</f>
        <v>52300</v>
      </c>
    </row>
    <row r="18" spans="1:12" s="52" customFormat="1" ht="12.75">
      <c r="A18" s="5"/>
      <c r="B18" s="4" t="s">
        <v>7</v>
      </c>
      <c r="C18" s="4"/>
      <c r="D18" s="9">
        <f>F18/$F$54</f>
        <v>0.08549980710703417</v>
      </c>
      <c r="E18" s="9"/>
      <c r="F18" s="12">
        <v>6382800</v>
      </c>
      <c r="G18" s="37"/>
      <c r="H18" s="48"/>
      <c r="I18" s="48"/>
      <c r="J18" s="12"/>
      <c r="K18" s="29"/>
      <c r="L18" s="12">
        <f>+F18+H18-J18</f>
        <v>6382800</v>
      </c>
    </row>
    <row r="19" spans="1:12" s="52" customFormat="1" ht="12" customHeight="1">
      <c r="A19" s="5"/>
      <c r="B19" s="4" t="s">
        <v>28</v>
      </c>
      <c r="C19" s="4"/>
      <c r="D19" s="9">
        <f>F19/$F$54</f>
        <v>0.12360018646320031</v>
      </c>
      <c r="E19" s="9"/>
      <c r="F19" s="12">
        <v>9227100</v>
      </c>
      <c r="G19" s="37"/>
      <c r="H19" s="137"/>
      <c r="I19" s="49"/>
      <c r="J19" s="12">
        <v>207610</v>
      </c>
      <c r="K19" s="32"/>
      <c r="L19" s="12">
        <f>+F19+H19-J19</f>
        <v>9019490</v>
      </c>
    </row>
    <row r="20" spans="1:13" s="52" customFormat="1" ht="12" customHeight="1">
      <c r="A20" s="5"/>
      <c r="B20" s="4" t="s">
        <v>8</v>
      </c>
      <c r="C20" s="4"/>
      <c r="D20" s="9">
        <f>F20/$F$54</f>
        <v>0.005399663508937374</v>
      </c>
      <c r="E20" s="9"/>
      <c r="F20" s="12">
        <v>403100</v>
      </c>
      <c r="G20" s="37"/>
      <c r="H20" s="137"/>
      <c r="I20" s="49"/>
      <c r="J20" s="12"/>
      <c r="K20" s="32"/>
      <c r="L20" s="12">
        <f>+F20+H20-J20</f>
        <v>403100</v>
      </c>
      <c r="M20" s="91"/>
    </row>
    <row r="21" spans="1:13" s="52" customFormat="1" ht="12" customHeight="1">
      <c r="A21" s="5"/>
      <c r="B21" s="4" t="s">
        <v>9</v>
      </c>
      <c r="C21" s="4"/>
      <c r="D21" s="9">
        <f>F21/$F$54</f>
        <v>0.009399513481075056</v>
      </c>
      <c r="E21" s="9"/>
      <c r="F21" s="12">
        <v>701700</v>
      </c>
      <c r="G21" s="37"/>
      <c r="H21" s="137"/>
      <c r="I21" s="49"/>
      <c r="J21" s="12"/>
      <c r="K21" s="32"/>
      <c r="L21" s="12">
        <f>+F21+H21-J21</f>
        <v>701700</v>
      </c>
      <c r="M21" s="91"/>
    </row>
    <row r="22" spans="1:13" s="52" customFormat="1" ht="14.25">
      <c r="A22" s="5"/>
      <c r="B22" s="4"/>
      <c r="C22" s="4"/>
      <c r="D22" s="9"/>
      <c r="E22" s="9"/>
      <c r="F22" s="12"/>
      <c r="G22" s="37"/>
      <c r="H22" s="137"/>
      <c r="I22" s="49"/>
      <c r="J22" s="12"/>
      <c r="K22" s="32"/>
      <c r="L22" s="12"/>
      <c r="M22" s="91"/>
    </row>
    <row r="23" spans="1:12" s="52" customFormat="1" ht="12.75">
      <c r="A23" s="5"/>
      <c r="B23" s="4" t="s">
        <v>10</v>
      </c>
      <c r="C23" s="4"/>
      <c r="D23" s="9">
        <f>F23/$F$54</f>
        <v>0.0012993484504265078</v>
      </c>
      <c r="E23" s="9"/>
      <c r="F23" s="12">
        <v>97000</v>
      </c>
      <c r="G23" s="37"/>
      <c r="H23" s="48"/>
      <c r="I23" s="48"/>
      <c r="J23" s="12"/>
      <c r="K23" s="29"/>
      <c r="L23" s="12">
        <f>+F23+H23-J23</f>
        <v>97000</v>
      </c>
    </row>
    <row r="24" spans="1:12" s="52" customFormat="1" ht="12.75">
      <c r="A24" s="5"/>
      <c r="B24" s="4" t="s">
        <v>11</v>
      </c>
      <c r="C24" s="4"/>
      <c r="D24" s="9">
        <f>F24/$F$54</f>
        <v>0.0001995906382613914</v>
      </c>
      <c r="E24" s="9"/>
      <c r="F24" s="12">
        <v>14900</v>
      </c>
      <c r="G24" s="37"/>
      <c r="H24" s="48"/>
      <c r="I24" s="48"/>
      <c r="J24" s="12"/>
      <c r="K24" s="29"/>
      <c r="L24" s="12">
        <f>+F24+H24-J24</f>
        <v>14900</v>
      </c>
    </row>
    <row r="25" spans="1:12" s="52" customFormat="1" ht="12.75">
      <c r="A25" s="5"/>
      <c r="B25" s="4" t="s">
        <v>12</v>
      </c>
      <c r="C25" s="4"/>
      <c r="D25" s="9">
        <f>F25/$F$54</f>
        <v>0.00180033434780745</v>
      </c>
      <c r="E25" s="9"/>
      <c r="F25" s="12">
        <v>134400</v>
      </c>
      <c r="G25" s="37"/>
      <c r="H25" s="48"/>
      <c r="I25" s="48"/>
      <c r="J25" s="12">
        <v>2688</v>
      </c>
      <c r="K25" s="12"/>
      <c r="L25" s="12">
        <f>+F25+H25-J25</f>
        <v>131712</v>
      </c>
    </row>
    <row r="26" spans="1:12" s="52" customFormat="1" ht="12" customHeight="1">
      <c r="A26" s="5"/>
      <c r="B26" s="4" t="s">
        <v>13</v>
      </c>
      <c r="C26" s="4"/>
      <c r="D26" s="9">
        <f>F26/$F$54</f>
        <v>0.0007005765356423336</v>
      </c>
      <c r="E26" s="9"/>
      <c r="F26" s="12">
        <v>52300</v>
      </c>
      <c r="G26" s="37"/>
      <c r="H26" s="137"/>
      <c r="I26" s="49"/>
      <c r="J26" s="12">
        <v>1046</v>
      </c>
      <c r="K26" s="32"/>
      <c r="L26" s="12">
        <f>+F26+H26-J26</f>
        <v>51254</v>
      </c>
    </row>
    <row r="27" spans="1:12" s="52" customFormat="1" ht="12" customHeight="1">
      <c r="A27" s="5"/>
      <c r="B27" s="4" t="s">
        <v>14</v>
      </c>
      <c r="C27" s="4"/>
      <c r="D27" s="9">
        <f>F27/$F$54</f>
        <v>0.5946983904153629</v>
      </c>
      <c r="E27" s="9"/>
      <c r="F27" s="12">
        <v>44395900</v>
      </c>
      <c r="G27" s="37"/>
      <c r="H27" s="47">
        <v>12305000</v>
      </c>
      <c r="I27" s="47"/>
      <c r="J27" s="30"/>
      <c r="K27" s="31"/>
      <c r="L27" s="12">
        <f>+F27+H27-J27</f>
        <v>56700900</v>
      </c>
    </row>
    <row r="28" spans="1:12" s="52" customFormat="1" ht="14.25">
      <c r="A28" s="5"/>
      <c r="B28" s="4"/>
      <c r="C28" s="4"/>
      <c r="D28" s="9"/>
      <c r="E28" s="9"/>
      <c r="F28" s="12"/>
      <c r="G28" s="37"/>
      <c r="H28" s="48"/>
      <c r="I28" s="48"/>
      <c r="J28" s="30"/>
      <c r="K28" s="31"/>
      <c r="L28" s="12"/>
    </row>
    <row r="29" spans="1:12" s="52" customFormat="1" ht="12.75">
      <c r="A29" s="5"/>
      <c r="B29" s="4" t="s">
        <v>15</v>
      </c>
      <c r="C29" s="4"/>
      <c r="D29" s="9">
        <f>F29/$F$54</f>
        <v>0.000300055724634575</v>
      </c>
      <c r="E29" s="9"/>
      <c r="F29" s="12">
        <v>22400</v>
      </c>
      <c r="G29" s="37"/>
      <c r="H29" s="48"/>
      <c r="I29" s="48"/>
      <c r="J29" s="12"/>
      <c r="K29" s="29"/>
      <c r="L29" s="12">
        <f>+F29+H29-J29</f>
        <v>22400</v>
      </c>
    </row>
    <row r="30" spans="1:12" s="52" customFormat="1" ht="12.75">
      <c r="A30" s="5"/>
      <c r="B30" s="4" t="s">
        <v>16</v>
      </c>
      <c r="C30" s="4"/>
      <c r="D30" s="9">
        <f>F30/$F$54</f>
        <v>0.0012993484504265078</v>
      </c>
      <c r="E30" s="9"/>
      <c r="F30" s="12">
        <v>97000</v>
      </c>
      <c r="G30" s="37"/>
      <c r="H30" s="48"/>
      <c r="I30" s="48"/>
      <c r="J30" s="12"/>
      <c r="K30" s="29"/>
      <c r="L30" s="12">
        <f>+F30+H30-J30</f>
        <v>97000</v>
      </c>
    </row>
    <row r="31" spans="1:12" s="52" customFormat="1" ht="12.75">
      <c r="A31" s="5"/>
      <c r="B31" s="4" t="s">
        <v>17</v>
      </c>
      <c r="C31" s="4"/>
      <c r="D31" s="9">
        <f>F31/$F$54</f>
        <v>0.0001995906382613914</v>
      </c>
      <c r="E31" s="9"/>
      <c r="F31" s="12">
        <v>14900</v>
      </c>
      <c r="G31" s="37"/>
      <c r="H31" s="48"/>
      <c r="I31" s="48"/>
      <c r="J31" s="12">
        <v>447</v>
      </c>
      <c r="K31" s="29"/>
      <c r="L31" s="12">
        <f>+F31+H31-J31</f>
        <v>14453</v>
      </c>
    </row>
    <row r="32" spans="1:12" s="52" customFormat="1" ht="12.75">
      <c r="A32" s="5"/>
      <c r="B32" s="4" t="s">
        <v>29</v>
      </c>
      <c r="C32" s="4"/>
      <c r="D32" s="9">
        <f>F32/$F$54</f>
        <v>0.0007005765356423336</v>
      </c>
      <c r="E32" s="9"/>
      <c r="F32" s="12">
        <v>52300</v>
      </c>
      <c r="G32" s="37"/>
      <c r="H32" s="48"/>
      <c r="I32" s="48"/>
      <c r="J32" s="12"/>
      <c r="K32" s="29"/>
      <c r="L32" s="12">
        <f>+F32+H32-J32</f>
        <v>52300</v>
      </c>
    </row>
    <row r="33" spans="1:12" s="52" customFormat="1" ht="12.75">
      <c r="A33" s="5"/>
      <c r="B33" s="4" t="s">
        <v>18</v>
      </c>
      <c r="C33" s="4"/>
      <c r="D33" s="9">
        <f>F33/$F$54</f>
        <v>0.0007005765356423336</v>
      </c>
      <c r="E33" s="9"/>
      <c r="F33" s="12">
        <v>52300</v>
      </c>
      <c r="G33" s="37"/>
      <c r="H33" s="48"/>
      <c r="I33" s="48"/>
      <c r="J33" s="12">
        <v>1114</v>
      </c>
      <c r="K33" s="29"/>
      <c r="L33" s="12">
        <f>+F33+H33-J33</f>
        <v>51186</v>
      </c>
    </row>
    <row r="34" spans="1:12" s="52" customFormat="1" ht="12.75">
      <c r="A34" s="5"/>
      <c r="B34" s="4"/>
      <c r="C34" s="4"/>
      <c r="D34" s="9"/>
      <c r="E34" s="9"/>
      <c r="F34" s="12"/>
      <c r="G34" s="37"/>
      <c r="H34" s="48"/>
      <c r="I34" s="48"/>
      <c r="J34" s="12"/>
      <c r="K34" s="29"/>
      <c r="L34" s="12"/>
    </row>
    <row r="35" spans="1:12" s="52" customFormat="1" ht="12.75">
      <c r="A35" s="5"/>
      <c r="B35" s="4" t="s">
        <v>19</v>
      </c>
      <c r="C35" s="4"/>
      <c r="D35" s="9">
        <f>F35/$F$54</f>
        <v>0.00180033434780745</v>
      </c>
      <c r="E35" s="9"/>
      <c r="F35" s="12">
        <v>134400</v>
      </c>
      <c r="G35" s="37"/>
      <c r="H35" s="48"/>
      <c r="I35" s="48"/>
      <c r="J35" s="12"/>
      <c r="K35" s="29"/>
      <c r="L35" s="12">
        <f>+F35+H35-J35</f>
        <v>134400</v>
      </c>
    </row>
    <row r="36" spans="1:12" s="52" customFormat="1" ht="12" customHeight="1">
      <c r="A36" s="5"/>
      <c r="B36" s="4" t="s">
        <v>30</v>
      </c>
      <c r="C36" s="4"/>
      <c r="D36" s="9">
        <f>F36/$F$54</f>
        <v>0.06080013073856573</v>
      </c>
      <c r="E36" s="9"/>
      <c r="F36" s="12">
        <v>4538900</v>
      </c>
      <c r="G36" s="37"/>
      <c r="H36" s="47">
        <v>11000</v>
      </c>
      <c r="I36" s="47"/>
      <c r="J36" s="12">
        <v>90778</v>
      </c>
      <c r="K36" s="31"/>
      <c r="L36" s="12">
        <f>+F36+H36-J36</f>
        <v>4459122</v>
      </c>
    </row>
    <row r="37" spans="1:12" s="52" customFormat="1" ht="12.75">
      <c r="A37" s="5"/>
      <c r="B37" s="4" t="s">
        <v>20</v>
      </c>
      <c r="C37" s="4"/>
      <c r="D37" s="9">
        <f>F37/$F$54</f>
        <v>0.0007005765356423336</v>
      </c>
      <c r="E37" s="9"/>
      <c r="F37" s="12">
        <v>52300</v>
      </c>
      <c r="G37" s="37"/>
      <c r="H37" s="48"/>
      <c r="I37" s="48"/>
      <c r="J37" s="12"/>
      <c r="K37" s="29"/>
      <c r="L37" s="12">
        <f>+F37+H37-J37</f>
        <v>52300</v>
      </c>
    </row>
    <row r="38" spans="1:12" s="52" customFormat="1" ht="12.75">
      <c r="A38" s="5"/>
      <c r="B38" s="4" t="s">
        <v>31</v>
      </c>
      <c r="C38" s="4"/>
      <c r="D38" s="9">
        <f>F38/$F$54</f>
        <v>0.0012993484504265078</v>
      </c>
      <c r="E38" s="9"/>
      <c r="F38" s="12">
        <v>97000</v>
      </c>
      <c r="G38" s="37"/>
      <c r="H38" s="48"/>
      <c r="I38" s="48"/>
      <c r="J38" s="12"/>
      <c r="K38" s="29"/>
      <c r="L38" s="12">
        <f>+F38+H38-J38</f>
        <v>97000</v>
      </c>
    </row>
    <row r="39" spans="1:12" s="52" customFormat="1" ht="12.75">
      <c r="A39" s="5"/>
      <c r="B39" s="4" t="s">
        <v>27</v>
      </c>
      <c r="C39" s="4"/>
      <c r="D39" s="9">
        <f>F39/$F$54</f>
        <v>0.00180033434780745</v>
      </c>
      <c r="E39" s="9"/>
      <c r="F39" s="12">
        <v>134400</v>
      </c>
      <c r="G39" s="37"/>
      <c r="H39" s="48"/>
      <c r="I39" s="48"/>
      <c r="J39" s="12"/>
      <c r="K39" s="29"/>
      <c r="L39" s="12">
        <f>+F39+H39-J39</f>
        <v>134400</v>
      </c>
    </row>
    <row r="40" spans="1:12" s="52" customFormat="1" ht="12.75">
      <c r="A40" s="5"/>
      <c r="B40" s="4"/>
      <c r="C40" s="4"/>
      <c r="D40" s="9"/>
      <c r="E40" s="9"/>
      <c r="F40" s="12"/>
      <c r="G40" s="37"/>
      <c r="H40" s="48"/>
      <c r="I40" s="48"/>
      <c r="J40" s="12"/>
      <c r="K40" s="29"/>
      <c r="L40" s="12"/>
    </row>
    <row r="41" spans="1:12" s="52" customFormat="1" ht="12" customHeight="1">
      <c r="A41" s="5"/>
      <c r="B41" s="4" t="s">
        <v>32</v>
      </c>
      <c r="C41" s="4"/>
      <c r="D41" s="9">
        <f>F41/$F$54</f>
        <v>0.0041003150585108665</v>
      </c>
      <c r="E41" s="9"/>
      <c r="F41" s="12">
        <v>306100</v>
      </c>
      <c r="G41" s="37"/>
      <c r="H41" s="48"/>
      <c r="I41" s="48"/>
      <c r="J41" s="12"/>
      <c r="K41" s="29"/>
      <c r="L41" s="12">
        <f>+F41+H41-J41</f>
        <v>306100</v>
      </c>
    </row>
    <row r="42" spans="1:12" s="52" customFormat="1" ht="12.75">
      <c r="A42" s="5"/>
      <c r="B42" s="4" t="s">
        <v>33</v>
      </c>
      <c r="C42" s="4"/>
      <c r="D42" s="9">
        <f>F42/$F$54</f>
        <v>0.00180033434780745</v>
      </c>
      <c r="E42" s="9"/>
      <c r="F42" s="12">
        <v>134400</v>
      </c>
      <c r="G42" s="37"/>
      <c r="H42" s="48"/>
      <c r="I42" s="48"/>
      <c r="J42" s="12"/>
      <c r="K42" s="29"/>
      <c r="L42" s="12">
        <f>+F42+H42-J42</f>
        <v>134400</v>
      </c>
    </row>
    <row r="43" spans="1:12" s="52" customFormat="1" ht="12.75">
      <c r="A43" s="5"/>
      <c r="B43" s="4" t="s">
        <v>159</v>
      </c>
      <c r="C43" s="4"/>
      <c r="D43" s="9">
        <f>F43/$F$54</f>
        <v>0.0001995906382613914</v>
      </c>
      <c r="E43" s="9"/>
      <c r="F43" s="12">
        <v>14900</v>
      </c>
      <c r="G43" s="37"/>
      <c r="H43" s="48"/>
      <c r="I43" s="48"/>
      <c r="J43" s="12">
        <v>447</v>
      </c>
      <c r="K43" s="29"/>
      <c r="L43" s="12">
        <f>+F43+H43-J43</f>
        <v>14453</v>
      </c>
    </row>
    <row r="44" spans="1:12" s="52" customFormat="1" ht="12" customHeight="1">
      <c r="A44" s="5"/>
      <c r="B44" s="4" t="s">
        <v>88</v>
      </c>
      <c r="C44" s="4"/>
      <c r="D44" s="9">
        <f>F44/$F$54</f>
        <v>0.000300055724634575</v>
      </c>
      <c r="E44" s="9"/>
      <c r="F44" s="12">
        <v>22400</v>
      </c>
      <c r="G44" s="37"/>
      <c r="H44" s="48"/>
      <c r="I44" s="48"/>
      <c r="J44" s="12"/>
      <c r="K44" s="32"/>
      <c r="L44" s="12">
        <f>+F44+H44-J44</f>
        <v>22400</v>
      </c>
    </row>
    <row r="45" spans="1:12" s="52" customFormat="1" ht="12.75">
      <c r="A45" s="5"/>
      <c r="B45" s="4" t="s">
        <v>105</v>
      </c>
      <c r="C45" s="4"/>
      <c r="D45" s="9">
        <f>F45/$F$54</f>
        <v>0.0001995906382613914</v>
      </c>
      <c r="E45" s="9"/>
      <c r="F45" s="12">
        <v>14900</v>
      </c>
      <c r="G45" s="37"/>
      <c r="H45" s="48"/>
      <c r="I45" s="48"/>
      <c r="J45" s="12"/>
      <c r="K45" s="29"/>
      <c r="L45" s="12">
        <f>+F45+H45-J45</f>
        <v>14900</v>
      </c>
    </row>
    <row r="46" spans="1:10" ht="12.75">
      <c r="A46" s="52"/>
      <c r="B46" s="52"/>
      <c r="C46" s="52"/>
      <c r="D46" s="92"/>
      <c r="E46" s="92"/>
      <c r="F46" s="52"/>
      <c r="G46" s="52"/>
      <c r="H46" s="52"/>
      <c r="I46" s="52"/>
      <c r="J46" s="52"/>
    </row>
    <row r="47" spans="1:12" s="52" customFormat="1" ht="12.75">
      <c r="A47" s="5"/>
      <c r="B47" s="4" t="s">
        <v>180</v>
      </c>
      <c r="C47" s="4"/>
      <c r="D47" s="9">
        <f>F47/$F$54</f>
        <v>0.0007005765356423336</v>
      </c>
      <c r="E47" s="9"/>
      <c r="F47" s="12">
        <v>52300</v>
      </c>
      <c r="G47" s="37"/>
      <c r="H47" s="48"/>
      <c r="I47" s="48"/>
      <c r="J47" s="12"/>
      <c r="K47" s="29"/>
      <c r="L47" s="12">
        <f>+F47+H47-J47</f>
        <v>52300</v>
      </c>
    </row>
    <row r="48" spans="1:12" s="52" customFormat="1" ht="12.75">
      <c r="A48" s="5"/>
      <c r="B48" s="4" t="s">
        <v>23</v>
      </c>
      <c r="C48" s="4"/>
      <c r="D48" s="9">
        <f>F48/$F$54</f>
        <v>0.00180033434780745</v>
      </c>
      <c r="E48" s="38"/>
      <c r="F48" s="12">
        <v>134400</v>
      </c>
      <c r="G48" s="37"/>
      <c r="H48" s="48"/>
      <c r="I48" s="57"/>
      <c r="J48" s="12">
        <v>2688</v>
      </c>
      <c r="K48" s="12"/>
      <c r="L48" s="12">
        <f>+F48+H48-J48</f>
        <v>131712</v>
      </c>
    </row>
    <row r="49" spans="1:12" s="52" customFormat="1" ht="12.75">
      <c r="A49" s="5"/>
      <c r="B49" s="4" t="s">
        <v>24</v>
      </c>
      <c r="C49" s="4"/>
      <c r="D49" s="9">
        <f>F49/$F$54</f>
        <v>0.0026000364353379914</v>
      </c>
      <c r="E49" s="38"/>
      <c r="F49" s="12">
        <v>194100</v>
      </c>
      <c r="G49" s="37"/>
      <c r="H49" s="48"/>
      <c r="I49" s="57"/>
      <c r="J49" s="12"/>
      <c r="K49" s="35"/>
      <c r="L49" s="12">
        <f>+F49+H49-J49</f>
        <v>194100</v>
      </c>
    </row>
    <row r="50" spans="1:12" s="52" customFormat="1" ht="12" customHeight="1">
      <c r="A50" s="5"/>
      <c r="B50" s="4" t="s">
        <v>25</v>
      </c>
      <c r="C50" s="4"/>
      <c r="D50" s="10">
        <f>F50/$F$54</f>
        <v>0.032000139311586434</v>
      </c>
      <c r="E50" s="38"/>
      <c r="F50" s="33">
        <v>2388900</v>
      </c>
      <c r="G50" s="37"/>
      <c r="H50" s="50"/>
      <c r="I50" s="56"/>
      <c r="J50" s="33"/>
      <c r="K50" s="36"/>
      <c r="L50" s="33">
        <f>+F50+H50-J50</f>
        <v>2388900</v>
      </c>
    </row>
    <row r="51" spans="1:12" s="52" customFormat="1" ht="12.75">
      <c r="A51" s="5"/>
      <c r="B51" s="5"/>
      <c r="C51" s="5"/>
      <c r="D51" s="6"/>
      <c r="E51" s="39"/>
      <c r="F51" s="29"/>
      <c r="G51" s="35"/>
      <c r="H51" s="48"/>
      <c r="I51" s="57"/>
      <c r="J51" s="12"/>
      <c r="K51" s="35"/>
      <c r="L51" s="29"/>
    </row>
    <row r="52" spans="1:14" s="52" customFormat="1" ht="12.75">
      <c r="A52" s="5"/>
      <c r="B52" s="4" t="s">
        <v>26</v>
      </c>
      <c r="C52" s="4"/>
      <c r="D52" s="9">
        <f>SUM(D11:D51)</f>
        <v>0.9875999292725793</v>
      </c>
      <c r="E52" s="38"/>
      <c r="F52" s="12">
        <f>SUM(F11:F50)</f>
        <v>73727100</v>
      </c>
      <c r="G52" s="37"/>
      <c r="H52" s="47">
        <f>SUM(H10:H50)</f>
        <v>12322700</v>
      </c>
      <c r="I52" s="56"/>
      <c r="J52" s="12">
        <f>SUM(J10:J51)</f>
        <v>308835</v>
      </c>
      <c r="K52" s="37"/>
      <c r="L52" s="12">
        <f>SUM(L11:L50)</f>
        <v>85740965</v>
      </c>
      <c r="M52" s="107"/>
      <c r="N52" s="107"/>
    </row>
    <row r="53" spans="1:14" s="52" customFormat="1" ht="12.75">
      <c r="A53" s="5"/>
      <c r="B53" s="4" t="s">
        <v>198</v>
      </c>
      <c r="C53" s="4"/>
      <c r="D53" s="10">
        <v>0.0124</v>
      </c>
      <c r="E53" s="38"/>
      <c r="F53" s="33">
        <v>925700</v>
      </c>
      <c r="G53" s="37"/>
      <c r="H53" s="48"/>
      <c r="I53" s="57"/>
      <c r="J53" s="12"/>
      <c r="K53" s="35"/>
      <c r="L53" s="33">
        <f>+F53</f>
        <v>925700</v>
      </c>
      <c r="N53" s="107"/>
    </row>
    <row r="54" spans="1:14" s="52" customFormat="1" ht="13.5" thickBot="1">
      <c r="A54" s="5"/>
      <c r="B54" s="4" t="s">
        <v>0</v>
      </c>
      <c r="C54" s="4"/>
      <c r="D54" s="11">
        <f>+D52+D53</f>
        <v>0.9999999292725793</v>
      </c>
      <c r="E54" s="38"/>
      <c r="F54" s="34">
        <f>SUM(F52:F53)</f>
        <v>74652800</v>
      </c>
      <c r="G54" s="37"/>
      <c r="H54" s="51">
        <f>+H52</f>
        <v>12322700</v>
      </c>
      <c r="I54" s="56"/>
      <c r="J54" s="34">
        <f>+J52</f>
        <v>308835</v>
      </c>
      <c r="K54" s="37"/>
      <c r="L54" s="34">
        <f>+L52+L53</f>
        <v>86666665</v>
      </c>
      <c r="N54" s="107"/>
    </row>
    <row r="55" spans="1:12" s="52" customFormat="1" ht="13.5" thickTop="1">
      <c r="A55" s="5"/>
      <c r="B55" s="5"/>
      <c r="C55" s="5"/>
      <c r="D55" s="6"/>
      <c r="E55" s="39"/>
      <c r="F55" s="29"/>
      <c r="G55" s="35"/>
      <c r="H55" s="29"/>
      <c r="I55" s="35"/>
      <c r="J55" s="29"/>
      <c r="K55" s="35"/>
      <c r="L55" s="29"/>
    </row>
    <row r="56" spans="1:12" s="52" customFormat="1" ht="13.5" customHeight="1">
      <c r="A56" s="5"/>
      <c r="B56" s="146" t="s">
        <v>173</v>
      </c>
      <c r="C56" s="146"/>
      <c r="D56" s="146"/>
      <c r="E56" s="146"/>
      <c r="F56" s="146"/>
      <c r="G56" s="146"/>
      <c r="H56" s="146"/>
      <c r="I56" s="146"/>
      <c r="J56" s="146"/>
      <c r="K56" s="146"/>
      <c r="L56" s="146"/>
    </row>
    <row r="57" spans="1:12" s="52" customFormat="1" ht="13.5" customHeight="1">
      <c r="A57" s="5"/>
      <c r="B57" s="146" t="s">
        <v>174</v>
      </c>
      <c r="C57" s="146"/>
      <c r="D57" s="146"/>
      <c r="E57" s="146"/>
      <c r="F57" s="146"/>
      <c r="G57" s="146"/>
      <c r="H57" s="146"/>
      <c r="I57" s="146"/>
      <c r="J57" s="146"/>
      <c r="K57" s="146"/>
      <c r="L57" s="146"/>
    </row>
    <row r="58" spans="1:12" s="52" customFormat="1" ht="12.75">
      <c r="A58" s="5"/>
      <c r="B58" s="147" t="s">
        <v>108</v>
      </c>
      <c r="C58" s="147"/>
      <c r="D58" s="147"/>
      <c r="E58" s="147"/>
      <c r="F58" s="147"/>
      <c r="G58" s="147"/>
      <c r="H58" s="147"/>
      <c r="I58" s="147"/>
      <c r="J58" s="147"/>
      <c r="K58" s="147"/>
      <c r="L58" s="147"/>
    </row>
    <row r="59" spans="1:12" s="52" customFormat="1" ht="12.75">
      <c r="A59" s="5"/>
      <c r="B59" s="147" t="s">
        <v>155</v>
      </c>
      <c r="C59" s="147"/>
      <c r="D59" s="147"/>
      <c r="E59" s="147"/>
      <c r="F59" s="147"/>
      <c r="G59" s="147"/>
      <c r="H59" s="147"/>
      <c r="I59" s="147"/>
      <c r="J59" s="147"/>
      <c r="K59" s="147"/>
      <c r="L59" s="147"/>
    </row>
    <row r="60" spans="1:10" ht="15">
      <c r="A60" s="1"/>
      <c r="B60" s="52" t="s">
        <v>155</v>
      </c>
      <c r="C60" s="52"/>
      <c r="D60" s="92"/>
      <c r="E60" s="92"/>
      <c r="F60" s="52"/>
      <c r="G60" s="52"/>
      <c r="H60" s="52"/>
      <c r="I60" s="52"/>
      <c r="J60" s="52"/>
    </row>
    <row r="61" ht="12.75">
      <c r="A61" s="113"/>
    </row>
    <row r="62" spans="4:5" ht="12.75">
      <c r="D62" s="3"/>
      <c r="E62" s="3"/>
    </row>
  </sheetData>
  <mergeCells count="9">
    <mergeCell ref="B56:L56"/>
    <mergeCell ref="B58:L58"/>
    <mergeCell ref="B59:L59"/>
    <mergeCell ref="F6:H6"/>
    <mergeCell ref="B57:L57"/>
    <mergeCell ref="B4:L4"/>
    <mergeCell ref="B1:L1"/>
    <mergeCell ref="B2:L2"/>
    <mergeCell ref="B3:L3"/>
  </mergeCells>
  <printOptions horizontalCentered="1"/>
  <pageMargins left="0" right="0" top="1.1" bottom="0" header="0" footer="0"/>
  <pageSetup horizontalDpi="300" verticalDpi="300" orientation="portrait" scale="80" r:id="rId2"/>
  <headerFooter alignWithMargins="0">
    <oddHeader>&amp;C
- 393 -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="75" zoomScaleNormal="75" workbookViewId="0" topLeftCell="A23">
      <selection activeCell="P60" sqref="P60"/>
    </sheetView>
  </sheetViews>
  <sheetFormatPr defaultColWidth="9.140625" defaultRowHeight="12.75"/>
  <cols>
    <col min="1" max="1" width="3.28125" style="3" customWidth="1"/>
    <col min="2" max="2" width="25.7109375" style="3" customWidth="1"/>
    <col min="3" max="3" width="0.9921875" style="3" customWidth="1"/>
    <col min="4" max="4" width="15.421875" style="112" customWidth="1"/>
    <col min="5" max="5" width="0.9921875" style="112" customWidth="1"/>
    <col min="6" max="6" width="16.28125" style="3" customWidth="1"/>
    <col min="7" max="7" width="0.85546875" style="3" customWidth="1"/>
    <col min="8" max="8" width="18.00390625" style="3" customWidth="1"/>
    <col min="9" max="9" width="0.85546875" style="3" customWidth="1"/>
    <col min="10" max="10" width="10.28125" style="3" customWidth="1"/>
    <col min="11" max="11" width="1.28515625" style="3" customWidth="1"/>
    <col min="12" max="12" width="13.140625" style="3" customWidth="1"/>
    <col min="13" max="16384" width="10.28125" style="3" customWidth="1"/>
  </cols>
  <sheetData>
    <row r="1" spans="1:12" ht="12.75">
      <c r="A1" s="141" t="s">
        <v>55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2.75">
      <c r="A2" s="141" t="s">
        <v>56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2.75">
      <c r="A3" s="141" t="s">
        <v>179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</row>
    <row r="4" spans="1:12" ht="12.75">
      <c r="A4" s="141" t="s">
        <v>109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</row>
    <row r="5" ht="12.75"/>
    <row r="6" spans="4:9" s="19" customFormat="1" ht="13.5" thickBot="1">
      <c r="D6" s="20"/>
      <c r="E6" s="20"/>
      <c r="F6" s="140" t="s">
        <v>57</v>
      </c>
      <c r="G6" s="140"/>
      <c r="H6" s="140"/>
      <c r="I6" s="41"/>
    </row>
    <row r="7" spans="2:9" s="19" customFormat="1" ht="15.75" customHeight="1">
      <c r="B7" s="15"/>
      <c r="C7" s="15"/>
      <c r="D7" s="20"/>
      <c r="E7" s="20"/>
      <c r="H7" s="116"/>
      <c r="I7" s="18"/>
    </row>
    <row r="8" spans="4:8" s="19" customFormat="1" ht="12.75" customHeight="1">
      <c r="D8" s="20"/>
      <c r="E8" s="20"/>
      <c r="H8" s="19" t="s">
        <v>90</v>
      </c>
    </row>
    <row r="9" spans="2:10" s="19" customFormat="1" ht="15.75" customHeight="1">
      <c r="B9" s="15"/>
      <c r="C9" s="15"/>
      <c r="D9" s="20"/>
      <c r="E9" s="20"/>
      <c r="F9" s="15"/>
      <c r="G9" s="15"/>
      <c r="H9" s="19" t="s">
        <v>91</v>
      </c>
      <c r="J9" s="73" t="s">
        <v>114</v>
      </c>
    </row>
    <row r="10" spans="2:12" s="19" customFormat="1" ht="13.5" thickBot="1">
      <c r="B10" s="22" t="s">
        <v>94</v>
      </c>
      <c r="C10" s="42"/>
      <c r="D10" s="23" t="s">
        <v>95</v>
      </c>
      <c r="E10" s="43"/>
      <c r="F10" s="21" t="s">
        <v>37</v>
      </c>
      <c r="G10" s="41"/>
      <c r="H10" s="21" t="s">
        <v>92</v>
      </c>
      <c r="I10" s="41"/>
      <c r="J10" s="21" t="s">
        <v>93</v>
      </c>
      <c r="K10" s="41"/>
      <c r="L10" s="21" t="s">
        <v>41</v>
      </c>
    </row>
    <row r="11" spans="2:11" ht="12.75">
      <c r="B11" s="89"/>
      <c r="C11" s="110"/>
      <c r="D11" s="90"/>
      <c r="E11" s="111"/>
      <c r="G11" s="54"/>
      <c r="I11" s="54"/>
      <c r="K11" s="54"/>
    </row>
    <row r="12" spans="1:12" s="52" customFormat="1" ht="12.75">
      <c r="A12" s="5"/>
      <c r="B12" s="4" t="s">
        <v>58</v>
      </c>
      <c r="C12" s="44"/>
      <c r="D12" s="9">
        <f>F12/$F$55</f>
        <v>0.0001995906382613914</v>
      </c>
      <c r="E12" s="38"/>
      <c r="F12" s="12">
        <v>14900</v>
      </c>
      <c r="G12" s="37"/>
      <c r="H12" s="46"/>
      <c r="I12" s="55"/>
      <c r="J12" s="12"/>
      <c r="K12" s="35"/>
      <c r="L12" s="12">
        <f>+F12+H12-J12</f>
        <v>14900</v>
      </c>
    </row>
    <row r="13" spans="1:12" s="52" customFormat="1" ht="12.75">
      <c r="A13" s="5"/>
      <c r="B13" s="4" t="s">
        <v>59</v>
      </c>
      <c r="C13" s="44"/>
      <c r="D13" s="9">
        <f>F13/$F$55</f>
        <v>0.04900017146041408</v>
      </c>
      <c r="E13" s="38"/>
      <c r="F13" s="12">
        <v>3658000</v>
      </c>
      <c r="G13" s="37"/>
      <c r="H13" s="46"/>
      <c r="I13" s="55"/>
      <c r="J13" s="12"/>
      <c r="K13" s="35"/>
      <c r="L13" s="12">
        <f>+F13+H13-J13</f>
        <v>3658000</v>
      </c>
    </row>
    <row r="14" spans="1:12" s="52" customFormat="1" ht="12.75">
      <c r="A14" s="5"/>
      <c r="B14" s="4" t="s">
        <v>3</v>
      </c>
      <c r="C14" s="44"/>
      <c r="D14" s="9">
        <f>F14/$F$55</f>
        <v>0.0007005765356423336</v>
      </c>
      <c r="E14" s="38"/>
      <c r="F14" s="12">
        <v>52300</v>
      </c>
      <c r="G14" s="37"/>
      <c r="H14" s="46"/>
      <c r="I14" s="55"/>
      <c r="J14" s="12">
        <v>1569</v>
      </c>
      <c r="K14" s="35"/>
      <c r="L14" s="12">
        <f>+F14+H14-J14</f>
        <v>50731</v>
      </c>
    </row>
    <row r="15" spans="1:12" s="52" customFormat="1" ht="12" customHeight="1">
      <c r="A15" s="5"/>
      <c r="B15" s="4" t="s">
        <v>60</v>
      </c>
      <c r="C15" s="44"/>
      <c r="D15" s="9">
        <f>F15/$F$55</f>
        <v>0.0007997020875305414</v>
      </c>
      <c r="E15" s="38"/>
      <c r="F15" s="12">
        <v>59700</v>
      </c>
      <c r="G15" s="37"/>
      <c r="H15" s="47">
        <v>6700</v>
      </c>
      <c r="I15" s="56"/>
      <c r="J15" s="30"/>
      <c r="K15" s="45"/>
      <c r="L15" s="12">
        <f>+F15+H15-J15</f>
        <v>66400</v>
      </c>
    </row>
    <row r="16" spans="1:12" s="52" customFormat="1" ht="12.75">
      <c r="A16" s="5"/>
      <c r="B16" s="4" t="s">
        <v>48</v>
      </c>
      <c r="C16" s="44"/>
      <c r="D16" s="9">
        <f>F16/$F$55</f>
        <v>0.000300055724634575</v>
      </c>
      <c r="E16" s="38"/>
      <c r="F16" s="12">
        <v>22400</v>
      </c>
      <c r="G16" s="37"/>
      <c r="H16" s="48"/>
      <c r="I16" s="57"/>
      <c r="J16" s="12">
        <v>448</v>
      </c>
      <c r="K16" s="35"/>
      <c r="L16" s="12">
        <f>+F16+H16-J16</f>
        <v>21952</v>
      </c>
    </row>
    <row r="17" spans="1:12" s="52" customFormat="1" ht="12.75">
      <c r="A17" s="5"/>
      <c r="B17" s="4"/>
      <c r="C17" s="44"/>
      <c r="D17" s="9"/>
      <c r="E17" s="38"/>
      <c r="F17" s="12"/>
      <c r="G17" s="37"/>
      <c r="H17" s="48"/>
      <c r="I17" s="57"/>
      <c r="J17" s="12"/>
      <c r="K17" s="35"/>
      <c r="L17" s="12"/>
    </row>
    <row r="18" spans="1:12" s="52" customFormat="1" ht="12.75">
      <c r="A18" s="5"/>
      <c r="B18" s="4" t="s">
        <v>61</v>
      </c>
      <c r="C18" s="44"/>
      <c r="D18" s="9">
        <f>F18/$F$55</f>
        <v>0.0007005765356423336</v>
      </c>
      <c r="E18" s="38"/>
      <c r="F18" s="12">
        <v>52300</v>
      </c>
      <c r="G18" s="37"/>
      <c r="H18" s="48"/>
      <c r="I18" s="57"/>
      <c r="J18" s="12"/>
      <c r="K18" s="35"/>
      <c r="L18" s="12">
        <f>+F18+H18-J18</f>
        <v>52300</v>
      </c>
    </row>
    <row r="19" spans="1:12" s="52" customFormat="1" ht="12.75">
      <c r="A19" s="5"/>
      <c r="B19" s="4" t="s">
        <v>62</v>
      </c>
      <c r="C19" s="44"/>
      <c r="D19" s="9">
        <f>F19/$F$55</f>
        <v>0.08549980710703417</v>
      </c>
      <c r="E19" s="38"/>
      <c r="F19" s="12">
        <v>6382800</v>
      </c>
      <c r="G19" s="37"/>
      <c r="H19" s="48"/>
      <c r="I19" s="57"/>
      <c r="J19" s="12"/>
      <c r="K19" s="35"/>
      <c r="L19" s="12">
        <f>+F19+H19-J19</f>
        <v>6382800</v>
      </c>
    </row>
    <row r="20" spans="1:12" s="52" customFormat="1" ht="12" customHeight="1">
      <c r="A20" s="5"/>
      <c r="B20" s="4" t="s">
        <v>28</v>
      </c>
      <c r="C20" s="44"/>
      <c r="D20" s="9">
        <f>F20/$F$55</f>
        <v>0.12360018646320031</v>
      </c>
      <c r="E20" s="38"/>
      <c r="F20" s="12">
        <v>9227100</v>
      </c>
      <c r="G20" s="37"/>
      <c r="H20" s="137"/>
      <c r="I20" s="58"/>
      <c r="J20" s="12">
        <v>207610</v>
      </c>
      <c r="K20" s="36"/>
      <c r="L20" s="12">
        <f>+F20+H20-J20</f>
        <v>9019490</v>
      </c>
    </row>
    <row r="21" spans="1:13" s="52" customFormat="1" ht="12" customHeight="1">
      <c r="A21" s="5"/>
      <c r="B21" s="4" t="s">
        <v>63</v>
      </c>
      <c r="C21" s="44"/>
      <c r="D21" s="9">
        <f>F21/$F$55</f>
        <v>0.005399663508937374</v>
      </c>
      <c r="E21" s="38"/>
      <c r="F21" s="12">
        <v>403100</v>
      </c>
      <c r="G21" s="37"/>
      <c r="H21" s="137"/>
      <c r="I21" s="58"/>
      <c r="J21" s="12"/>
      <c r="K21" s="36"/>
      <c r="L21" s="12">
        <f>+F21+H21-J21</f>
        <v>403100</v>
      </c>
      <c r="M21" s="91"/>
    </row>
    <row r="22" spans="1:13" s="52" customFormat="1" ht="12" customHeight="1">
      <c r="A22" s="5"/>
      <c r="B22" s="4" t="s">
        <v>64</v>
      </c>
      <c r="C22" s="44"/>
      <c r="D22" s="9">
        <f>F22/$F$55</f>
        <v>0.009399513481075056</v>
      </c>
      <c r="E22" s="38"/>
      <c r="F22" s="12">
        <v>701700</v>
      </c>
      <c r="G22" s="37"/>
      <c r="H22" s="137"/>
      <c r="I22" s="58"/>
      <c r="J22" s="12"/>
      <c r="K22" s="36"/>
      <c r="L22" s="12">
        <f>+F22+H22-J22</f>
        <v>701700</v>
      </c>
      <c r="M22" s="91"/>
    </row>
    <row r="23" spans="1:13" s="52" customFormat="1" ht="14.25">
      <c r="A23" s="5"/>
      <c r="B23" s="4"/>
      <c r="C23" s="44"/>
      <c r="D23" s="9"/>
      <c r="E23" s="38"/>
      <c r="F23" s="12"/>
      <c r="G23" s="37"/>
      <c r="H23" s="137"/>
      <c r="I23" s="58"/>
      <c r="J23" s="12"/>
      <c r="K23" s="36"/>
      <c r="L23" s="12"/>
      <c r="M23" s="91"/>
    </row>
    <row r="24" spans="1:12" s="52" customFormat="1" ht="12.75">
      <c r="A24" s="5"/>
      <c r="B24" s="4" t="s">
        <v>10</v>
      </c>
      <c r="C24" s="44"/>
      <c r="D24" s="9">
        <f>F24/$F$55</f>
        <v>0.0012993484504265078</v>
      </c>
      <c r="E24" s="38"/>
      <c r="F24" s="12">
        <v>97000</v>
      </c>
      <c r="G24" s="37"/>
      <c r="H24" s="48"/>
      <c r="I24" s="57"/>
      <c r="J24" s="12"/>
      <c r="K24" s="35"/>
      <c r="L24" s="12">
        <f>+F24+H24-J24</f>
        <v>97000</v>
      </c>
    </row>
    <row r="25" spans="1:12" s="52" customFormat="1" ht="12.75">
      <c r="A25" s="5"/>
      <c r="B25" s="4" t="s">
        <v>65</v>
      </c>
      <c r="C25" s="44"/>
      <c r="D25" s="9">
        <f>F25/$F$55</f>
        <v>0.0001995906382613914</v>
      </c>
      <c r="E25" s="38"/>
      <c r="F25" s="12">
        <v>14900</v>
      </c>
      <c r="G25" s="37"/>
      <c r="H25" s="48"/>
      <c r="I25" s="57"/>
      <c r="J25" s="12"/>
      <c r="K25" s="35"/>
      <c r="L25" s="12">
        <f>+F25+H25-J25</f>
        <v>14900</v>
      </c>
    </row>
    <row r="26" spans="1:12" s="52" customFormat="1" ht="12.75">
      <c r="A26" s="5"/>
      <c r="B26" s="4" t="s">
        <v>66</v>
      </c>
      <c r="C26" s="44"/>
      <c r="D26" s="9">
        <f>F26/$F$55</f>
        <v>0.00180033434780745</v>
      </c>
      <c r="E26" s="38"/>
      <c r="F26" s="12">
        <v>134400</v>
      </c>
      <c r="G26" s="37"/>
      <c r="H26" s="48"/>
      <c r="I26" s="57"/>
      <c r="J26" s="12">
        <v>2688</v>
      </c>
      <c r="K26" s="37"/>
      <c r="L26" s="12">
        <f>+F26+H26-J26</f>
        <v>131712</v>
      </c>
    </row>
    <row r="27" spans="1:12" s="52" customFormat="1" ht="12" customHeight="1">
      <c r="A27" s="5"/>
      <c r="B27" s="4" t="s">
        <v>13</v>
      </c>
      <c r="C27" s="44"/>
      <c r="D27" s="9">
        <f>F27/$F$55</f>
        <v>0.0007005765356423336</v>
      </c>
      <c r="E27" s="38"/>
      <c r="F27" s="12">
        <v>52300</v>
      </c>
      <c r="G27" s="37"/>
      <c r="H27" s="137"/>
      <c r="I27" s="58"/>
      <c r="J27" s="12">
        <v>1046</v>
      </c>
      <c r="K27" s="36"/>
      <c r="L27" s="12">
        <f>+F27+H27-J27</f>
        <v>51254</v>
      </c>
    </row>
    <row r="28" spans="1:12" s="52" customFormat="1" ht="12" customHeight="1">
      <c r="A28" s="5"/>
      <c r="B28" s="4" t="s">
        <v>67</v>
      </c>
      <c r="C28" s="44"/>
      <c r="D28" s="9">
        <f>F28/$F$55</f>
        <v>0.5946983904153629</v>
      </c>
      <c r="E28" s="38"/>
      <c r="F28" s="12">
        <v>44395900</v>
      </c>
      <c r="G28" s="37"/>
      <c r="H28" s="47">
        <v>12305000</v>
      </c>
      <c r="I28" s="56"/>
      <c r="J28" s="30"/>
      <c r="K28" s="45"/>
      <c r="L28" s="12">
        <f>+F28+H28-J28</f>
        <v>56700900</v>
      </c>
    </row>
    <row r="29" spans="1:12" s="52" customFormat="1" ht="14.25">
      <c r="A29" s="5"/>
      <c r="B29" s="4"/>
      <c r="C29" s="44"/>
      <c r="D29" s="9"/>
      <c r="E29" s="38"/>
      <c r="F29" s="12"/>
      <c r="G29" s="37"/>
      <c r="H29" s="48"/>
      <c r="I29" s="57"/>
      <c r="J29" s="30"/>
      <c r="K29" s="45"/>
      <c r="L29" s="12"/>
    </row>
    <row r="30" spans="1:12" s="52" customFormat="1" ht="12.75">
      <c r="A30" s="5"/>
      <c r="B30" s="4" t="s">
        <v>68</v>
      </c>
      <c r="C30" s="44"/>
      <c r="D30" s="9">
        <f>F30/$F$55</f>
        <v>0.000300055724634575</v>
      </c>
      <c r="E30" s="38"/>
      <c r="F30" s="12">
        <v>22400</v>
      </c>
      <c r="G30" s="37"/>
      <c r="H30" s="48"/>
      <c r="I30" s="57"/>
      <c r="J30" s="12"/>
      <c r="K30" s="35"/>
      <c r="L30" s="12">
        <f>+F30+H30-J30</f>
        <v>22400</v>
      </c>
    </row>
    <row r="31" spans="1:12" s="52" customFormat="1" ht="12.75">
      <c r="A31" s="5"/>
      <c r="B31" s="4" t="s">
        <v>16</v>
      </c>
      <c r="C31" s="44"/>
      <c r="D31" s="9">
        <f>F31/$F$55</f>
        <v>0.0012993484504265078</v>
      </c>
      <c r="E31" s="38"/>
      <c r="F31" s="12">
        <v>97000</v>
      </c>
      <c r="G31" s="37"/>
      <c r="H31" s="48"/>
      <c r="I31" s="57"/>
      <c r="J31" s="12"/>
      <c r="K31" s="35"/>
      <c r="L31" s="12">
        <f>+F31+H31-J31</f>
        <v>97000</v>
      </c>
    </row>
    <row r="32" spans="1:12" s="52" customFormat="1" ht="12.75">
      <c r="A32" s="5"/>
      <c r="B32" s="4" t="s">
        <v>17</v>
      </c>
      <c r="C32" s="44"/>
      <c r="D32" s="9">
        <f>F32/$F$55</f>
        <v>0.0001995906382613914</v>
      </c>
      <c r="E32" s="38"/>
      <c r="F32" s="12">
        <v>14900</v>
      </c>
      <c r="G32" s="37"/>
      <c r="H32" s="48"/>
      <c r="I32" s="57"/>
      <c r="J32" s="12">
        <v>447</v>
      </c>
      <c r="K32" s="35"/>
      <c r="L32" s="12">
        <f>+F32+H32-J32</f>
        <v>14453</v>
      </c>
    </row>
    <row r="33" spans="1:12" s="52" customFormat="1" ht="12.75">
      <c r="A33" s="5"/>
      <c r="B33" s="4" t="s">
        <v>29</v>
      </c>
      <c r="C33" s="44"/>
      <c r="D33" s="9">
        <f>F33/$F$55</f>
        <v>0.0007005765356423336</v>
      </c>
      <c r="E33" s="38"/>
      <c r="F33" s="12">
        <v>52300</v>
      </c>
      <c r="G33" s="37"/>
      <c r="H33" s="48"/>
      <c r="I33" s="57"/>
      <c r="J33" s="12"/>
      <c r="K33" s="35"/>
      <c r="L33" s="12">
        <f>+F33+H33-J33</f>
        <v>52300</v>
      </c>
    </row>
    <row r="34" spans="1:12" s="52" customFormat="1" ht="12.75">
      <c r="A34" s="5"/>
      <c r="B34" s="4" t="s">
        <v>18</v>
      </c>
      <c r="C34" s="44"/>
      <c r="D34" s="9">
        <f>F34/$F$55</f>
        <v>0.0007005765356423336</v>
      </c>
      <c r="E34" s="38"/>
      <c r="F34" s="12">
        <v>52300</v>
      </c>
      <c r="G34" s="37"/>
      <c r="H34" s="48"/>
      <c r="I34" s="57"/>
      <c r="J34" s="12">
        <v>1114</v>
      </c>
      <c r="K34" s="35"/>
      <c r="L34" s="12">
        <f>+F34+H34-J34</f>
        <v>51186</v>
      </c>
    </row>
    <row r="35" spans="1:12" s="52" customFormat="1" ht="12.75">
      <c r="A35" s="5"/>
      <c r="B35" s="4"/>
      <c r="C35" s="44"/>
      <c r="D35" s="9"/>
      <c r="E35" s="38"/>
      <c r="F35" s="12"/>
      <c r="G35" s="37"/>
      <c r="H35" s="48"/>
      <c r="I35" s="57"/>
      <c r="J35" s="12"/>
      <c r="K35" s="35"/>
      <c r="L35" s="12"/>
    </row>
    <row r="36" spans="1:12" s="52" customFormat="1" ht="12.75">
      <c r="A36" s="5"/>
      <c r="B36" s="4" t="s">
        <v>69</v>
      </c>
      <c r="C36" s="44"/>
      <c r="D36" s="9">
        <f>F36/$F$55</f>
        <v>0.00180033434780745</v>
      </c>
      <c r="E36" s="38"/>
      <c r="F36" s="12">
        <v>134400</v>
      </c>
      <c r="G36" s="37"/>
      <c r="H36" s="48"/>
      <c r="I36" s="57"/>
      <c r="J36" s="12"/>
      <c r="K36" s="35"/>
      <c r="L36" s="12">
        <f>+F36+H36-J36</f>
        <v>134400</v>
      </c>
    </row>
    <row r="37" spans="1:12" s="52" customFormat="1" ht="12" customHeight="1">
      <c r="A37" s="5"/>
      <c r="B37" s="4" t="s">
        <v>70</v>
      </c>
      <c r="C37" s="44"/>
      <c r="D37" s="9">
        <f>F37/$F$55</f>
        <v>0.06080013073856573</v>
      </c>
      <c r="E37" s="38"/>
      <c r="F37" s="12">
        <v>4538900</v>
      </c>
      <c r="G37" s="37"/>
      <c r="H37" s="47">
        <v>11000</v>
      </c>
      <c r="I37" s="56"/>
      <c r="J37" s="12">
        <v>90778</v>
      </c>
      <c r="K37" s="45"/>
      <c r="L37" s="12">
        <f>+F37+H37-J37</f>
        <v>4459122</v>
      </c>
    </row>
    <row r="38" spans="1:12" s="52" customFormat="1" ht="12.75">
      <c r="A38" s="5"/>
      <c r="B38" s="4" t="s">
        <v>20</v>
      </c>
      <c r="C38" s="44"/>
      <c r="D38" s="9">
        <f>F38/$F$55</f>
        <v>0.0007005765356423336</v>
      </c>
      <c r="E38" s="38"/>
      <c r="F38" s="12">
        <v>52300</v>
      </c>
      <c r="G38" s="37"/>
      <c r="H38" s="48"/>
      <c r="I38" s="57"/>
      <c r="J38" s="12"/>
      <c r="K38" s="35"/>
      <c r="L38" s="12">
        <f>+F38+H38-J38</f>
        <v>52300</v>
      </c>
    </row>
    <row r="39" spans="1:12" s="52" customFormat="1" ht="12.75">
      <c r="A39" s="5"/>
      <c r="B39" s="4" t="s">
        <v>31</v>
      </c>
      <c r="C39" s="44"/>
      <c r="D39" s="9">
        <f>F39/$F$55</f>
        <v>0.0012993484504265078</v>
      </c>
      <c r="E39" s="38"/>
      <c r="F39" s="12">
        <v>97000</v>
      </c>
      <c r="G39" s="37"/>
      <c r="H39" s="48"/>
      <c r="I39" s="57"/>
      <c r="J39" s="12"/>
      <c r="K39" s="35"/>
      <c r="L39" s="12">
        <f>+F39+H39-J39</f>
        <v>97000</v>
      </c>
    </row>
    <row r="40" spans="1:12" s="52" customFormat="1" ht="12.75">
      <c r="A40" s="5"/>
      <c r="B40" s="4" t="s">
        <v>27</v>
      </c>
      <c r="C40" s="44"/>
      <c r="D40" s="9">
        <f>F40/$F$55</f>
        <v>0.00180033434780745</v>
      </c>
      <c r="E40" s="38"/>
      <c r="F40" s="12">
        <v>134400</v>
      </c>
      <c r="G40" s="37"/>
      <c r="H40" s="48"/>
      <c r="I40" s="57"/>
      <c r="J40" s="12"/>
      <c r="K40" s="35"/>
      <c r="L40" s="12">
        <f>+F40+H40-J40</f>
        <v>134400</v>
      </c>
    </row>
    <row r="41" spans="1:12" s="52" customFormat="1" ht="12.75">
      <c r="A41" s="5"/>
      <c r="B41" s="4"/>
      <c r="C41" s="44"/>
      <c r="D41" s="9"/>
      <c r="E41" s="38"/>
      <c r="F41" s="12"/>
      <c r="G41" s="37"/>
      <c r="H41" s="48"/>
      <c r="I41" s="57"/>
      <c r="J41" s="12"/>
      <c r="K41" s="35"/>
      <c r="L41" s="12"/>
    </row>
    <row r="42" spans="1:12" s="52" customFormat="1" ht="12" customHeight="1">
      <c r="A42" s="5"/>
      <c r="B42" s="4" t="s">
        <v>71</v>
      </c>
      <c r="C42" s="44"/>
      <c r="D42" s="9">
        <f>F42/$F$55</f>
        <v>0.0041003150585108665</v>
      </c>
      <c r="E42" s="38"/>
      <c r="F42" s="12">
        <v>306100</v>
      </c>
      <c r="G42" s="37"/>
      <c r="H42" s="48"/>
      <c r="I42" s="57"/>
      <c r="J42" s="12"/>
      <c r="K42" s="35"/>
      <c r="L42" s="12">
        <f>+F42+H42-J42</f>
        <v>306100</v>
      </c>
    </row>
    <row r="43" spans="1:12" s="52" customFormat="1" ht="12.75">
      <c r="A43" s="5"/>
      <c r="B43" s="4" t="s">
        <v>89</v>
      </c>
      <c r="C43" s="44"/>
      <c r="D43" s="9">
        <f>F43/$F$55</f>
        <v>0.00180033434780745</v>
      </c>
      <c r="E43" s="38"/>
      <c r="F43" s="12">
        <v>134400</v>
      </c>
      <c r="G43" s="37"/>
      <c r="H43" s="48"/>
      <c r="I43" s="57"/>
      <c r="J43" s="12"/>
      <c r="K43" s="35"/>
      <c r="L43" s="12">
        <f>+F43+H43-J43</f>
        <v>134400</v>
      </c>
    </row>
    <row r="44" spans="1:12" s="52" customFormat="1" ht="12.75">
      <c r="A44" s="5"/>
      <c r="B44" s="4" t="s">
        <v>96</v>
      </c>
      <c r="C44" s="44"/>
      <c r="D44" s="9">
        <f>F44/$F$55</f>
        <v>0.0001995906382613914</v>
      </c>
      <c r="E44" s="38"/>
      <c r="F44" s="12">
        <v>14900</v>
      </c>
      <c r="G44" s="37"/>
      <c r="H44" s="48"/>
      <c r="I44" s="57"/>
      <c r="J44" s="12">
        <v>447</v>
      </c>
      <c r="K44" s="35"/>
      <c r="L44" s="12">
        <f>+F44+H44-J44</f>
        <v>14453</v>
      </c>
    </row>
    <row r="45" spans="1:12" s="52" customFormat="1" ht="12" customHeight="1">
      <c r="A45" s="5"/>
      <c r="B45" s="4" t="s">
        <v>72</v>
      </c>
      <c r="C45" s="44"/>
      <c r="D45" s="9">
        <f>F45/$F$55</f>
        <v>0.000300055724634575</v>
      </c>
      <c r="E45" s="38"/>
      <c r="F45" s="12">
        <v>22400</v>
      </c>
      <c r="G45" s="37"/>
      <c r="H45" s="48"/>
      <c r="I45" s="57"/>
      <c r="J45" s="12"/>
      <c r="K45" s="36"/>
      <c r="L45" s="12">
        <f>+F45+H45-J45</f>
        <v>22400</v>
      </c>
    </row>
    <row r="46" spans="1:12" s="52" customFormat="1" ht="12.75">
      <c r="A46" s="5"/>
      <c r="B46" s="4" t="s">
        <v>73</v>
      </c>
      <c r="C46" s="44"/>
      <c r="D46" s="9">
        <f>F46/$F$55</f>
        <v>0.0001995906382613914</v>
      </c>
      <c r="E46" s="38"/>
      <c r="F46" s="12">
        <v>14900</v>
      </c>
      <c r="G46" s="37"/>
      <c r="H46" s="48"/>
      <c r="I46" s="57"/>
      <c r="J46" s="12"/>
      <c r="K46" s="35"/>
      <c r="L46" s="12">
        <f>+F46+H46-J46</f>
        <v>14900</v>
      </c>
    </row>
    <row r="47" spans="4:5" s="52" customFormat="1" ht="12.75">
      <c r="D47" s="92"/>
      <c r="E47" s="92"/>
    </row>
    <row r="48" spans="1:12" s="52" customFormat="1" ht="12.75">
      <c r="A48" s="5"/>
      <c r="B48" s="4" t="s">
        <v>22</v>
      </c>
      <c r="C48" s="44"/>
      <c r="D48" s="9">
        <f>F48/$F$55</f>
        <v>0.0007005765356423336</v>
      </c>
      <c r="E48" s="38"/>
      <c r="F48" s="12">
        <v>52300</v>
      </c>
      <c r="G48" s="37"/>
      <c r="H48" s="48"/>
      <c r="I48" s="57"/>
      <c r="J48" s="12"/>
      <c r="K48" s="35"/>
      <c r="L48" s="12">
        <f>+F48+H48-J48</f>
        <v>52300</v>
      </c>
    </row>
    <row r="49" spans="1:12" s="52" customFormat="1" ht="12.75">
      <c r="A49" s="5"/>
      <c r="B49" s="4" t="s">
        <v>74</v>
      </c>
      <c r="C49" s="44"/>
      <c r="D49" s="9">
        <f>F49/$F$55</f>
        <v>0.00180033434780745</v>
      </c>
      <c r="E49" s="38"/>
      <c r="F49" s="12">
        <v>134400</v>
      </c>
      <c r="G49" s="37"/>
      <c r="H49" s="48"/>
      <c r="I49" s="57"/>
      <c r="J49" s="12">
        <v>2688</v>
      </c>
      <c r="K49" s="37"/>
      <c r="L49" s="12">
        <f>+F49+H49-J49</f>
        <v>131712</v>
      </c>
    </row>
    <row r="50" spans="1:12" s="52" customFormat="1" ht="12.75">
      <c r="A50" s="5"/>
      <c r="B50" s="4" t="s">
        <v>24</v>
      </c>
      <c r="C50" s="44"/>
      <c r="D50" s="9">
        <f>F50/$F$55</f>
        <v>0.0026000364353379914</v>
      </c>
      <c r="E50" s="38"/>
      <c r="F50" s="12">
        <v>194100</v>
      </c>
      <c r="G50" s="37"/>
      <c r="H50" s="48"/>
      <c r="I50" s="57"/>
      <c r="J50" s="12"/>
      <c r="K50" s="35"/>
      <c r="L50" s="12">
        <f>+F50+H50-J50</f>
        <v>194100</v>
      </c>
    </row>
    <row r="51" spans="1:12" s="52" customFormat="1" ht="12" customHeight="1">
      <c r="A51" s="5"/>
      <c r="B51" s="4" t="s">
        <v>25</v>
      </c>
      <c r="C51" s="44"/>
      <c r="D51" s="10">
        <f>F51/$F$55</f>
        <v>0.032000139311586434</v>
      </c>
      <c r="E51" s="38"/>
      <c r="F51" s="33">
        <v>2388900</v>
      </c>
      <c r="G51" s="37"/>
      <c r="H51" s="50"/>
      <c r="I51" s="56"/>
      <c r="J51" s="33"/>
      <c r="K51" s="36"/>
      <c r="L51" s="33">
        <f>+F51+H51-J51</f>
        <v>2388900</v>
      </c>
    </row>
    <row r="52" spans="1:12" s="52" customFormat="1" ht="12.75">
      <c r="A52" s="5"/>
      <c r="B52" s="5"/>
      <c r="C52" s="40"/>
      <c r="D52" s="6"/>
      <c r="E52" s="39"/>
      <c r="F52" s="29"/>
      <c r="G52" s="35"/>
      <c r="H52" s="48"/>
      <c r="I52" s="57"/>
      <c r="J52" s="12"/>
      <c r="K52" s="35"/>
      <c r="L52" s="29"/>
    </row>
    <row r="53" spans="1:14" s="52" customFormat="1" ht="12.75">
      <c r="A53" s="5"/>
      <c r="B53" s="4" t="s">
        <v>26</v>
      </c>
      <c r="C53" s="44"/>
      <c r="D53" s="9">
        <f>SUM(D12:D52)</f>
        <v>0.9875999292725793</v>
      </c>
      <c r="E53" s="38"/>
      <c r="F53" s="12">
        <f>SUM(F12:F51)</f>
        <v>73727100</v>
      </c>
      <c r="G53" s="37"/>
      <c r="H53" s="47">
        <f>SUM(H11:H51)</f>
        <v>12322700</v>
      </c>
      <c r="I53" s="56"/>
      <c r="J53" s="12">
        <f>SUM(J11:J52)</f>
        <v>308835</v>
      </c>
      <c r="K53" s="37"/>
      <c r="L53" s="12">
        <f>SUM(L12:L51)</f>
        <v>85740965</v>
      </c>
      <c r="M53" s="107"/>
      <c r="N53" s="107"/>
    </row>
    <row r="54" spans="1:14" s="52" customFormat="1" ht="12.75">
      <c r="A54" s="5"/>
      <c r="B54" s="4" t="s">
        <v>156</v>
      </c>
      <c r="C54" s="44"/>
      <c r="D54" s="10">
        <v>0.0124</v>
      </c>
      <c r="E54" s="38"/>
      <c r="F54" s="33">
        <v>925700</v>
      </c>
      <c r="G54" s="37"/>
      <c r="H54" s="48"/>
      <c r="I54" s="57"/>
      <c r="J54" s="12"/>
      <c r="K54" s="35"/>
      <c r="L54" s="33">
        <f>+F54</f>
        <v>925700</v>
      </c>
      <c r="N54" s="107"/>
    </row>
    <row r="55" spans="1:14" s="52" customFormat="1" ht="13.5" thickBot="1">
      <c r="A55" s="5"/>
      <c r="B55" s="4" t="s">
        <v>0</v>
      </c>
      <c r="C55" s="44"/>
      <c r="D55" s="11">
        <f>+D53+D54</f>
        <v>0.9999999292725793</v>
      </c>
      <c r="E55" s="38"/>
      <c r="F55" s="34">
        <f>SUM(F53:F54)</f>
        <v>74652800</v>
      </c>
      <c r="G55" s="37"/>
      <c r="H55" s="51">
        <f>+H53</f>
        <v>12322700</v>
      </c>
      <c r="I55" s="56"/>
      <c r="J55" s="34">
        <f>+J53</f>
        <v>308835</v>
      </c>
      <c r="K55" s="37"/>
      <c r="L55" s="34">
        <f>+L53+L54</f>
        <v>86666665</v>
      </c>
      <c r="N55" s="107"/>
    </row>
    <row r="56" spans="3:11" s="52" customFormat="1" ht="13.5" thickTop="1">
      <c r="C56" s="53"/>
      <c r="D56" s="92"/>
      <c r="E56" s="93"/>
      <c r="G56" s="53"/>
      <c r="I56" s="53"/>
      <c r="K56" s="53"/>
    </row>
    <row r="57" spans="2:5" s="52" customFormat="1" ht="12.75">
      <c r="B57" s="106" t="s">
        <v>175</v>
      </c>
      <c r="C57" s="106"/>
      <c r="D57" s="92"/>
      <c r="E57" s="92"/>
    </row>
    <row r="58" spans="2:5" s="52" customFormat="1" ht="12.75">
      <c r="B58" s="106" t="s">
        <v>176</v>
      </c>
      <c r="C58" s="106"/>
      <c r="D58" s="92"/>
      <c r="E58" s="92"/>
    </row>
    <row r="59" spans="2:5" s="52" customFormat="1" ht="12.75">
      <c r="B59" s="106" t="s">
        <v>115</v>
      </c>
      <c r="C59" s="106"/>
      <c r="D59" s="92"/>
      <c r="E59" s="92"/>
    </row>
    <row r="60" spans="1:2" ht="15">
      <c r="A60" s="1"/>
      <c r="B60"/>
    </row>
    <row r="61" spans="1:2" ht="12.75">
      <c r="A61" s="113"/>
      <c r="B61"/>
    </row>
    <row r="65" spans="2:3" ht="12.75">
      <c r="B65" s="114"/>
      <c r="C65" s="114"/>
    </row>
  </sheetData>
  <mergeCells count="5">
    <mergeCell ref="F6:H6"/>
    <mergeCell ref="A1:L1"/>
    <mergeCell ref="A2:L2"/>
    <mergeCell ref="A3:L3"/>
    <mergeCell ref="A4:L4"/>
  </mergeCells>
  <printOptions horizontalCentered="1"/>
  <pageMargins left="0" right="0" top="0.99" bottom="0" header="0" footer="0"/>
  <pageSetup horizontalDpi="300" verticalDpi="3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MPalmer</cp:lastModifiedBy>
  <cp:lastPrinted>2004-12-02T19:27:32Z</cp:lastPrinted>
  <dcterms:created xsi:type="dcterms:W3CDTF">1998-02-19T16:26:51Z</dcterms:created>
  <dcterms:modified xsi:type="dcterms:W3CDTF">2004-12-02T19:28:10Z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593361169</vt:i4>
  </property>
  <property fmtid="{D5CDD505-2E9C-101B-9397-08002B2CF9AE}" pid="3" name="_EmailSubject">
    <vt:lpwstr>quotas2005-para cartas.xls</vt:lpwstr>
  </property>
  <property fmtid="{D5CDD505-2E9C-101B-9397-08002B2CF9AE}" pid="4" name="_AuthorEmail">
    <vt:lpwstr>JMeza@oas.org</vt:lpwstr>
  </property>
  <property fmtid="{D5CDD505-2E9C-101B-9397-08002B2CF9AE}" pid="5" name="_AuthorEmailDisplayName">
    <vt:lpwstr>Meza, Jose</vt:lpwstr>
  </property>
  <property fmtid="{D5CDD505-2E9C-101B-9397-08002B2CF9AE}" pid="6" name="_ReviewingToolsShownOnce">
    <vt:lpwstr/>
  </property>
</Properties>
</file>