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690" windowHeight="5835" activeTab="0"/>
  </bookViews>
  <sheets>
    <sheet name="English" sheetId="1" r:id="rId1"/>
    <sheet name="Spanish" sheetId="2" state="hidden" r:id="rId2"/>
    <sheet name="French" sheetId="3" state="hidden" r:id="rId3"/>
    <sheet name="Portuguese" sheetId="4" state="hidden" r:id="rId4"/>
  </sheets>
  <definedNames>
    <definedName name="_xlnm.Print_Area" localSheetId="0">'English'!$B$1:$N$62</definedName>
    <definedName name="_xlnm.Print_Area" localSheetId="2">'French'!$A$1:$N$63</definedName>
    <definedName name="_xlnm.Print_Area" localSheetId="3">'Portuguese'!$A$1:$N$62</definedName>
    <definedName name="_xlnm.Print_Area" localSheetId="1">'Spanish'!$B$1:$N$62</definedName>
  </definedNames>
  <calcPr fullCalcOnLoad="1"/>
</workbook>
</file>

<file path=xl/sharedStrings.xml><?xml version="1.0" encoding="utf-8"?>
<sst xmlns="http://schemas.openxmlformats.org/spreadsheetml/2006/main" count="230" uniqueCount="146">
  <si>
    <t>TOTAL</t>
  </si>
  <si>
    <t>Antigua y Barbuda</t>
  </si>
  <si>
    <t>Argentina</t>
  </si>
  <si>
    <t>Bahamas</t>
  </si>
  <si>
    <t>Barbados</t>
  </si>
  <si>
    <t>Belice</t>
  </si>
  <si>
    <t>Bolivia</t>
  </si>
  <si>
    <t>Brasil</t>
  </si>
  <si>
    <t>Chile</t>
  </si>
  <si>
    <t>Colombia</t>
  </si>
  <si>
    <t>Costa Rica</t>
  </si>
  <si>
    <t>Dominica</t>
  </si>
  <si>
    <t>Ecuador</t>
  </si>
  <si>
    <t>El Salvador</t>
  </si>
  <si>
    <t>Estados Unidos</t>
  </si>
  <si>
    <t>Grenada</t>
  </si>
  <si>
    <t>Guatemala</t>
  </si>
  <si>
    <t>Guyana</t>
  </si>
  <si>
    <t>Honduras</t>
  </si>
  <si>
    <t>Jamaica</t>
  </si>
  <si>
    <t>Nicaragua</t>
  </si>
  <si>
    <t>Santa Lucia</t>
  </si>
  <si>
    <t>Suriname</t>
  </si>
  <si>
    <t>Trinidad y Tobago</t>
  </si>
  <si>
    <t>Uruguay</t>
  </si>
  <si>
    <t>Venezuela</t>
  </si>
  <si>
    <t>Subtotal</t>
  </si>
  <si>
    <t>Paraguay</t>
  </si>
  <si>
    <t>Canadá</t>
  </si>
  <si>
    <t>Haití</t>
  </si>
  <si>
    <t>México</t>
  </si>
  <si>
    <t>Panamá</t>
  </si>
  <si>
    <t>Perú</t>
  </si>
  <si>
    <t>República Dominicana</t>
  </si>
  <si>
    <t>Quotas for the Year</t>
  </si>
  <si>
    <t>Member States</t>
  </si>
  <si>
    <t>Percentage</t>
  </si>
  <si>
    <t>Budget</t>
  </si>
  <si>
    <t xml:space="preserve">Tax </t>
  </si>
  <si>
    <t>Reimbursement</t>
  </si>
  <si>
    <t>Credits</t>
  </si>
  <si>
    <t>Total</t>
  </si>
  <si>
    <t>Canada</t>
  </si>
  <si>
    <t>Mexico</t>
  </si>
  <si>
    <t>United States</t>
  </si>
  <si>
    <t>Dominican Republic</t>
  </si>
  <si>
    <t>Peru</t>
  </si>
  <si>
    <t>Panama</t>
  </si>
  <si>
    <t>Belize</t>
  </si>
  <si>
    <t>Antigua e Barbuda</t>
  </si>
  <si>
    <t>Guiana</t>
  </si>
  <si>
    <t>Paraguai</t>
  </si>
  <si>
    <t>Sao Vicente e Granadinas</t>
  </si>
  <si>
    <t>Uruguai</t>
  </si>
  <si>
    <t>Trinidad e Tobago</t>
  </si>
  <si>
    <t>ORGANISATION DES ETATS AMERICAINS</t>
  </si>
  <si>
    <t>FONDS ORDINAIRE</t>
  </si>
  <si>
    <t>QUOTES-PARTS POUR L'ANNEE</t>
  </si>
  <si>
    <t>Antigua-et-Barbuda</t>
  </si>
  <si>
    <t>Argentine</t>
  </si>
  <si>
    <t>Barbade</t>
  </si>
  <si>
    <t>Bolivie</t>
  </si>
  <si>
    <t>Bresil</t>
  </si>
  <si>
    <t>Chili</t>
  </si>
  <si>
    <t>Colombie</t>
  </si>
  <si>
    <t>Dominique</t>
  </si>
  <si>
    <t>Equateur</t>
  </si>
  <si>
    <t>Etats-Unis</t>
  </si>
  <si>
    <t>Grenade</t>
  </si>
  <si>
    <t>Jamaique</t>
  </si>
  <si>
    <t>Méxique</t>
  </si>
  <si>
    <t>Perou</t>
  </si>
  <si>
    <t>Sainte-Lucie</t>
  </si>
  <si>
    <t>Saint-Vincent-et-Grenadines</t>
  </si>
  <si>
    <t>Trinite et Tobago</t>
  </si>
  <si>
    <t>FUNDO ORDINARIO</t>
  </si>
  <si>
    <t>COTAS DO ANO</t>
  </si>
  <si>
    <t>Equador</t>
  </si>
  <si>
    <t>b. Shown only to establish the percentage corresponding to each member state.</t>
  </si>
  <si>
    <t>ORGANIZATION OF AMERICAN STATES</t>
  </si>
  <si>
    <t>REGULAR FUND</t>
  </si>
  <si>
    <t>FONDO REGULAR</t>
  </si>
  <si>
    <t>Saint Lucia</t>
  </si>
  <si>
    <t>Reembolso de</t>
  </si>
  <si>
    <t>Crédito</t>
  </si>
  <si>
    <t>Estado Miembro</t>
  </si>
  <si>
    <t>Porcentaje</t>
  </si>
  <si>
    <t>Presupuesto</t>
  </si>
  <si>
    <t>Santa Lucía</t>
  </si>
  <si>
    <t>Republique Dominicaine</t>
  </si>
  <si>
    <t>Remboursement</t>
  </si>
  <si>
    <t>De  L'Impot Sur</t>
  </si>
  <si>
    <t>Le Revenu</t>
  </si>
  <si>
    <t>Credit</t>
  </si>
  <si>
    <t>Etats Membres</t>
  </si>
  <si>
    <t>Pourcentage</t>
  </si>
  <si>
    <t>Saint Kitts et Nevis</t>
  </si>
  <si>
    <t>Percentagem</t>
  </si>
  <si>
    <t>Orcadas</t>
  </si>
  <si>
    <t>Impostos</t>
  </si>
  <si>
    <t>Credito</t>
  </si>
  <si>
    <t>Estados Membros</t>
  </si>
  <si>
    <t>Sao Kitts e Nevis</t>
  </si>
  <si>
    <t>ORGANIZACAO DOS ESTADOS AMERICANO</t>
  </si>
  <si>
    <t xml:space="preserve">ORGANIZACIÓN DE LOS ESTADOS AMERICANOS  </t>
  </si>
  <si>
    <t>San Vicente y las Granadinas</t>
  </si>
  <si>
    <t>Cuotas para el año</t>
  </si>
  <si>
    <t>impuestos</t>
  </si>
  <si>
    <t>b. Se indica solamente para establecer el porcentaje correspondiente a cada Estado Miembro.</t>
  </si>
  <si>
    <t>(US$)</t>
  </si>
  <si>
    <t>Trinidad and Tobago</t>
  </si>
  <si>
    <t>Saint Kitts and Nevis</t>
  </si>
  <si>
    <t>Haiti</t>
  </si>
  <si>
    <t>a</t>
  </si>
  <si>
    <t>b.  Mostrado apenas para se estabelecer a percentagem correspondente a cada Estado membro.</t>
  </si>
  <si>
    <t xml:space="preserve">b.  Indiqué uniquement pour établir le pourcentage correspondant à chaque État membre. </t>
  </si>
  <si>
    <t xml:space="preserve"> </t>
  </si>
  <si>
    <t>Cuba         b</t>
  </si>
  <si>
    <t>Antigua and Barbuda</t>
  </si>
  <si>
    <t>Brazil</t>
  </si>
  <si>
    <t>San Kitts y Nevis</t>
  </si>
  <si>
    <t>Surinam</t>
  </si>
  <si>
    <t>QUOTA ASSESSMENT FOR 2006</t>
  </si>
  <si>
    <t>ASIGNACIÓN DE CUOTAS PARA 2006</t>
  </si>
  <si>
    <t>REPARTITION DES QUOTES-PARTS POUR 2006</t>
  </si>
  <si>
    <t>COTAS FIXADAS ANNO 2006</t>
  </si>
  <si>
    <t xml:space="preserve">a. Represents 2% of 2005 quota assessment if full payment of 2005 quota was received by April 30, 2005,  plus 3% of any payment </t>
  </si>
  <si>
    <t xml:space="preserve">     received before January 31, 2005.</t>
  </si>
  <si>
    <t>a. Representa el 2% de la cuota del año 2005 si el total de esta cuota fue pagada completamente antes del 30 de abril de 2005,</t>
  </si>
  <si>
    <t xml:space="preserve">    más 3% de cualquier pago recibido antes del 31 de enero de 2005.</t>
  </si>
  <si>
    <t>a.  Represente  2% du versement de la quote-part de 2005 si l’intégralité du paiement  au titre pour 2005 a été  reçue avant</t>
  </si>
  <si>
    <t xml:space="preserve">      le 30 avril 2005, plus 3 % des paiements reçus avant le 31 janvier 2005.</t>
  </si>
  <si>
    <t>a.   Representa  2% da fixação da cota de 2005 quando o pagamento completo da cota de 2005 era recebido até 30 de abril de 2005,</t>
  </si>
  <si>
    <t xml:space="preserve">     mais 3% de qualquer pagamento recebido antes de 31 de janeiro de 2005.</t>
  </si>
  <si>
    <t>CUADRO  B</t>
  </si>
  <si>
    <t>TABLEAU  B</t>
  </si>
  <si>
    <t>QUADRO  B</t>
  </si>
  <si>
    <t>TABLE  B</t>
  </si>
  <si>
    <t xml:space="preserve">Advance </t>
  </si>
  <si>
    <t>Payments</t>
  </si>
  <si>
    <t xml:space="preserve">Pagos </t>
  </si>
  <si>
    <t>Adelantados</t>
  </si>
  <si>
    <t>c</t>
  </si>
  <si>
    <t xml:space="preserve">c. </t>
  </si>
  <si>
    <t>c. The amount shown is estimated and may differ from the actual amount billed.</t>
  </si>
  <si>
    <t>Saint Vincent and the Grenadines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</si>
</sst>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0.0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b/>
      <vertAlign val="superscript"/>
      <sz val="8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0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0" fontId="6" fillId="0" borderId="1" xfId="0" applyNumberFormat="1" applyFont="1" applyFill="1" applyBorder="1" applyAlignment="1">
      <alignment horizontal="right"/>
    </xf>
    <xf numFmtId="10" fontId="6" fillId="0" borderId="0" xfId="0" applyNumberFormat="1" applyFont="1" applyFill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2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10" fontId="0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9</xdr:row>
      <xdr:rowOff>28575</xdr:rowOff>
    </xdr:from>
    <xdr:to>
      <xdr:col>9</xdr:col>
      <xdr:colOff>457200</xdr:colOff>
      <xdr:row>9</xdr:row>
      <xdr:rowOff>190500</xdr:rowOff>
    </xdr:to>
    <xdr:sp>
      <xdr:nvSpPr>
        <xdr:cNvPr id="1" name="Oval 8"/>
        <xdr:cNvSpPr>
          <a:spLocks/>
        </xdr:cNvSpPr>
      </xdr:nvSpPr>
      <xdr:spPr>
        <a:xfrm>
          <a:off x="6210300" y="155257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533400</xdr:colOff>
      <xdr:row>54</xdr:row>
      <xdr:rowOff>0</xdr:rowOff>
    </xdr:from>
    <xdr:to>
      <xdr:col>1</xdr:col>
      <xdr:colOff>723900</xdr:colOff>
      <xdr:row>55</xdr:row>
      <xdr:rowOff>47625</xdr:rowOff>
    </xdr:to>
    <xdr:sp>
      <xdr:nvSpPr>
        <xdr:cNvPr id="2" name="Oval 9"/>
        <xdr:cNvSpPr>
          <a:spLocks/>
        </xdr:cNvSpPr>
      </xdr:nvSpPr>
      <xdr:spPr>
        <a:xfrm>
          <a:off x="714375" y="87820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47625</xdr:rowOff>
    </xdr:from>
    <xdr:to>
      <xdr:col>1</xdr:col>
      <xdr:colOff>1371600</xdr:colOff>
      <xdr:row>7</xdr:row>
      <xdr:rowOff>19050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71475"/>
          <a:ext cx="8096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76200</xdr:colOff>
      <xdr:row>48</xdr:row>
      <xdr:rowOff>142875</xdr:rowOff>
    </xdr:from>
    <xdr:to>
      <xdr:col>8</xdr:col>
      <xdr:colOff>266700</xdr:colOff>
      <xdr:row>50</xdr:row>
      <xdr:rowOff>38100</xdr:rowOff>
    </xdr:to>
    <xdr:sp>
      <xdr:nvSpPr>
        <xdr:cNvPr id="4" name="Oval 12"/>
        <xdr:cNvSpPr>
          <a:spLocks/>
        </xdr:cNvSpPr>
      </xdr:nvSpPr>
      <xdr:spPr>
        <a:xfrm>
          <a:off x="5686425" y="797242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54</xdr:row>
      <xdr:rowOff>0</xdr:rowOff>
    </xdr:from>
    <xdr:to>
      <xdr:col>1</xdr:col>
      <xdr:colOff>733425</xdr:colOff>
      <xdr:row>55</xdr:row>
      <xdr:rowOff>47625</xdr:rowOff>
    </xdr:to>
    <xdr:sp>
      <xdr:nvSpPr>
        <xdr:cNvPr id="1" name="Oval 8"/>
        <xdr:cNvSpPr>
          <a:spLocks/>
        </xdr:cNvSpPr>
      </xdr:nvSpPr>
      <xdr:spPr>
        <a:xfrm>
          <a:off x="742950" y="87915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266700</xdr:colOff>
      <xdr:row>9</xdr:row>
      <xdr:rowOff>28575</xdr:rowOff>
    </xdr:from>
    <xdr:to>
      <xdr:col>9</xdr:col>
      <xdr:colOff>457200</xdr:colOff>
      <xdr:row>9</xdr:row>
      <xdr:rowOff>190500</xdr:rowOff>
    </xdr:to>
    <xdr:sp>
      <xdr:nvSpPr>
        <xdr:cNvPr id="2" name="Oval 9"/>
        <xdr:cNvSpPr>
          <a:spLocks/>
        </xdr:cNvSpPr>
      </xdr:nvSpPr>
      <xdr:spPr>
        <a:xfrm>
          <a:off x="6191250" y="15430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47625</xdr:rowOff>
    </xdr:from>
    <xdr:to>
      <xdr:col>1</xdr:col>
      <xdr:colOff>1352550</xdr:colOff>
      <xdr:row>7</xdr:row>
      <xdr:rowOff>19050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71475"/>
          <a:ext cx="8096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76200</xdr:colOff>
      <xdr:row>27</xdr:row>
      <xdr:rowOff>133350</xdr:rowOff>
    </xdr:from>
    <xdr:to>
      <xdr:col>8</xdr:col>
      <xdr:colOff>266700</xdr:colOff>
      <xdr:row>29</xdr:row>
      <xdr:rowOff>38100</xdr:rowOff>
    </xdr:to>
    <xdr:sp>
      <xdr:nvSpPr>
        <xdr:cNvPr id="4" name="Oval 13"/>
        <xdr:cNvSpPr>
          <a:spLocks/>
        </xdr:cNvSpPr>
      </xdr:nvSpPr>
      <xdr:spPr>
        <a:xfrm>
          <a:off x="5667375" y="45910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10</xdr:row>
      <xdr:rowOff>28575</xdr:rowOff>
    </xdr:from>
    <xdr:to>
      <xdr:col>9</xdr:col>
      <xdr:colOff>457200</xdr:colOff>
      <xdr:row>10</xdr:row>
      <xdr:rowOff>190500</xdr:rowOff>
    </xdr:to>
    <xdr:sp>
      <xdr:nvSpPr>
        <xdr:cNvPr id="1" name="Oval 9"/>
        <xdr:cNvSpPr>
          <a:spLocks/>
        </xdr:cNvSpPr>
      </xdr:nvSpPr>
      <xdr:spPr>
        <a:xfrm>
          <a:off x="6038850" y="16954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561975</xdr:colOff>
      <xdr:row>55</xdr:row>
      <xdr:rowOff>0</xdr:rowOff>
    </xdr:from>
    <xdr:to>
      <xdr:col>1</xdr:col>
      <xdr:colOff>752475</xdr:colOff>
      <xdr:row>56</xdr:row>
      <xdr:rowOff>47625</xdr:rowOff>
    </xdr:to>
    <xdr:sp>
      <xdr:nvSpPr>
        <xdr:cNvPr id="2" name="Oval 10"/>
        <xdr:cNvSpPr>
          <a:spLocks/>
        </xdr:cNvSpPr>
      </xdr:nvSpPr>
      <xdr:spPr>
        <a:xfrm>
          <a:off x="781050" y="89439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1295400</xdr:colOff>
      <xdr:row>7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61950"/>
          <a:ext cx="8096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76200</xdr:colOff>
      <xdr:row>28</xdr:row>
      <xdr:rowOff>133350</xdr:rowOff>
    </xdr:from>
    <xdr:to>
      <xdr:col>8</xdr:col>
      <xdr:colOff>266700</xdr:colOff>
      <xdr:row>30</xdr:row>
      <xdr:rowOff>38100</xdr:rowOff>
    </xdr:to>
    <xdr:sp>
      <xdr:nvSpPr>
        <xdr:cNvPr id="4" name="Oval 13"/>
        <xdr:cNvSpPr>
          <a:spLocks/>
        </xdr:cNvSpPr>
      </xdr:nvSpPr>
      <xdr:spPr>
        <a:xfrm>
          <a:off x="5514975" y="47434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9</xdr:row>
      <xdr:rowOff>28575</xdr:rowOff>
    </xdr:from>
    <xdr:to>
      <xdr:col>9</xdr:col>
      <xdr:colOff>457200</xdr:colOff>
      <xdr:row>9</xdr:row>
      <xdr:rowOff>190500</xdr:rowOff>
    </xdr:to>
    <xdr:sp>
      <xdr:nvSpPr>
        <xdr:cNvPr id="1" name="Oval 5"/>
        <xdr:cNvSpPr>
          <a:spLocks/>
        </xdr:cNvSpPr>
      </xdr:nvSpPr>
      <xdr:spPr>
        <a:xfrm>
          <a:off x="6200775" y="156210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533400</xdr:colOff>
      <xdr:row>53</xdr:row>
      <xdr:rowOff>142875</xdr:rowOff>
    </xdr:from>
    <xdr:to>
      <xdr:col>1</xdr:col>
      <xdr:colOff>723900</xdr:colOff>
      <xdr:row>55</xdr:row>
      <xdr:rowOff>28575</xdr:rowOff>
    </xdr:to>
    <xdr:sp>
      <xdr:nvSpPr>
        <xdr:cNvPr id="2" name="Oval 7"/>
        <xdr:cNvSpPr>
          <a:spLocks/>
        </xdr:cNvSpPr>
      </xdr:nvSpPr>
      <xdr:spPr>
        <a:xfrm>
          <a:off x="733425" y="8791575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38100</xdr:rowOff>
    </xdr:from>
    <xdr:to>
      <xdr:col>1</xdr:col>
      <xdr:colOff>1352550</xdr:colOff>
      <xdr:row>7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61950"/>
          <a:ext cx="8096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76200</xdr:colOff>
      <xdr:row>27</xdr:row>
      <xdr:rowOff>133350</xdr:rowOff>
    </xdr:from>
    <xdr:to>
      <xdr:col>8</xdr:col>
      <xdr:colOff>266700</xdr:colOff>
      <xdr:row>29</xdr:row>
      <xdr:rowOff>38100</xdr:rowOff>
    </xdr:to>
    <xdr:sp>
      <xdr:nvSpPr>
        <xdr:cNvPr id="4" name="Oval 10"/>
        <xdr:cNvSpPr>
          <a:spLocks/>
        </xdr:cNvSpPr>
      </xdr:nvSpPr>
      <xdr:spPr>
        <a:xfrm>
          <a:off x="5676900" y="461010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5" zoomScaleNormal="75" workbookViewId="0" topLeftCell="A34">
      <selection activeCell="D2" sqref="D2"/>
    </sheetView>
  </sheetViews>
  <sheetFormatPr defaultColWidth="9.140625" defaultRowHeight="12.75"/>
  <cols>
    <col min="1" max="1" width="2.7109375" style="115" customWidth="1"/>
    <col min="2" max="2" width="28.7109375" style="115" customWidth="1"/>
    <col min="3" max="3" width="0.9921875" style="117" customWidth="1"/>
    <col min="4" max="4" width="15.421875" style="118" customWidth="1"/>
    <col min="5" max="5" width="0.9921875" style="119" customWidth="1"/>
    <col min="6" max="6" width="16.28125" style="115" customWidth="1"/>
    <col min="7" max="7" width="0.9921875" style="117" customWidth="1"/>
    <col min="8" max="8" width="18.00390625" style="115" customWidth="1"/>
    <col min="9" max="9" width="5.00390625" style="117" customWidth="1"/>
    <col min="10" max="10" width="10.28125" style="115" customWidth="1"/>
    <col min="11" max="11" width="1.1484375" style="115" customWidth="1"/>
    <col min="12" max="12" width="12.7109375" style="115" customWidth="1"/>
    <col min="13" max="13" width="1.1484375" style="115" customWidth="1"/>
    <col min="14" max="14" width="15.421875" style="115" customWidth="1"/>
    <col min="15" max="16384" width="10.28125" style="115" customWidth="1"/>
  </cols>
  <sheetData>
    <row r="1" spans="2:14" ht="12.75">
      <c r="B1" s="138" t="s">
        <v>137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3" spans="2:14" s="110" customFormat="1" ht="12.75">
      <c r="B3" s="140" t="s">
        <v>79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2:14" s="110" customFormat="1" ht="12.75">
      <c r="B4" s="140" t="s">
        <v>80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2:14" s="110" customFormat="1" ht="12.75">
      <c r="B5" s="140" t="s">
        <v>122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2:14" s="110" customFormat="1" ht="12.75">
      <c r="B6" s="140" t="s">
        <v>109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3:9" s="111" customFormat="1" ht="12.75">
      <c r="C7" s="112"/>
      <c r="D7" s="113"/>
      <c r="E7" s="114"/>
      <c r="G7" s="112"/>
      <c r="I7" s="112"/>
    </row>
    <row r="8" spans="2:9" s="66" customFormat="1" ht="13.5" thickBot="1">
      <c r="B8" s="65"/>
      <c r="C8" s="67"/>
      <c r="D8" s="68"/>
      <c r="E8" s="69"/>
      <c r="F8" s="139" t="s">
        <v>34</v>
      </c>
      <c r="G8" s="139"/>
      <c r="H8" s="139"/>
      <c r="I8" s="71"/>
    </row>
    <row r="9" spans="3:9" s="66" customFormat="1" ht="17.25" customHeight="1">
      <c r="C9" s="71"/>
      <c r="D9" s="68"/>
      <c r="E9" s="69"/>
      <c r="G9" s="71"/>
      <c r="H9" s="128"/>
      <c r="I9" s="72"/>
    </row>
    <row r="10" spans="2:13" s="66" customFormat="1" ht="15.75" customHeight="1">
      <c r="B10" s="65"/>
      <c r="C10" s="67"/>
      <c r="D10" s="68"/>
      <c r="E10" s="69"/>
      <c r="F10" s="65"/>
      <c r="G10" s="67"/>
      <c r="H10" s="66" t="s">
        <v>38</v>
      </c>
      <c r="I10" s="71"/>
      <c r="J10" s="73" t="s">
        <v>113</v>
      </c>
      <c r="K10" s="71"/>
      <c r="L10" s="71" t="s">
        <v>138</v>
      </c>
      <c r="M10" s="71"/>
    </row>
    <row r="11" spans="2:14" s="66" customFormat="1" ht="13.5" thickBot="1">
      <c r="B11" s="74" t="s">
        <v>35</v>
      </c>
      <c r="C11" s="67"/>
      <c r="D11" s="75" t="s">
        <v>36</v>
      </c>
      <c r="E11" s="69"/>
      <c r="F11" s="70" t="s">
        <v>37</v>
      </c>
      <c r="G11" s="71"/>
      <c r="H11" s="70" t="s">
        <v>39</v>
      </c>
      <c r="I11" s="71"/>
      <c r="J11" s="70" t="s">
        <v>40</v>
      </c>
      <c r="K11" s="71"/>
      <c r="L11" s="70" t="s">
        <v>139</v>
      </c>
      <c r="M11" s="71"/>
      <c r="N11" s="70" t="s">
        <v>41</v>
      </c>
    </row>
    <row r="12" spans="1:14" ht="12.75">
      <c r="A12" s="76"/>
      <c r="B12" s="77"/>
      <c r="C12" s="78"/>
      <c r="D12" s="79"/>
      <c r="E12" s="86"/>
      <c r="F12" s="76"/>
      <c r="G12" s="87"/>
      <c r="H12" s="76"/>
      <c r="I12" s="87"/>
      <c r="J12" s="76"/>
      <c r="K12" s="87"/>
      <c r="L12" s="87"/>
      <c r="M12" s="87"/>
      <c r="N12" s="76"/>
    </row>
    <row r="13" spans="1:14" ht="12.75">
      <c r="A13" s="76"/>
      <c r="B13" s="77" t="s">
        <v>118</v>
      </c>
      <c r="C13" s="78"/>
      <c r="D13" s="88">
        <f>F13/$F$56</f>
        <v>0.0001995906382613914</v>
      </c>
      <c r="E13" s="89"/>
      <c r="F13" s="47">
        <v>14900</v>
      </c>
      <c r="G13" s="56"/>
      <c r="H13" s="46"/>
      <c r="I13" s="55"/>
      <c r="J13" s="47"/>
      <c r="K13" s="55"/>
      <c r="L13" s="55"/>
      <c r="M13" s="55"/>
      <c r="N13" s="47">
        <f>+F13+H13-J13-L13</f>
        <v>14900</v>
      </c>
    </row>
    <row r="14" spans="1:14" ht="12.75">
      <c r="A14" s="76"/>
      <c r="B14" s="77" t="s">
        <v>2</v>
      </c>
      <c r="C14" s="78"/>
      <c r="D14" s="88">
        <f>F14/$F$56</f>
        <v>0.04900017146041408</v>
      </c>
      <c r="E14" s="89"/>
      <c r="F14" s="47">
        <v>3658000</v>
      </c>
      <c r="G14" s="56"/>
      <c r="H14" s="46"/>
      <c r="I14" s="55"/>
      <c r="J14" s="47"/>
      <c r="K14" s="55"/>
      <c r="L14" s="55"/>
      <c r="M14" s="55"/>
      <c r="N14" s="47">
        <f>+F14+H14-J14-L14</f>
        <v>3658000</v>
      </c>
    </row>
    <row r="15" spans="1:14" ht="12.75">
      <c r="A15" s="76"/>
      <c r="B15" s="77" t="s">
        <v>3</v>
      </c>
      <c r="C15" s="78"/>
      <c r="D15" s="88">
        <f>F15/$F$56</f>
        <v>0.0007005765356423336</v>
      </c>
      <c r="E15" s="89"/>
      <c r="F15" s="47">
        <v>52300</v>
      </c>
      <c r="G15" s="56"/>
      <c r="H15" s="46"/>
      <c r="I15" s="55"/>
      <c r="J15" s="47">
        <v>1569</v>
      </c>
      <c r="K15" s="55"/>
      <c r="L15" s="55"/>
      <c r="M15" s="55"/>
      <c r="N15" s="47">
        <f>+F15+H15-J15-L15</f>
        <v>50731</v>
      </c>
    </row>
    <row r="16" spans="1:17" ht="12" customHeight="1">
      <c r="A16" s="76"/>
      <c r="B16" s="77" t="s">
        <v>4</v>
      </c>
      <c r="C16" s="78"/>
      <c r="D16" s="88">
        <f>F16/$F$56</f>
        <v>0.0007997020875305414</v>
      </c>
      <c r="E16" s="89"/>
      <c r="F16" s="47">
        <v>59700</v>
      </c>
      <c r="G16" s="56"/>
      <c r="H16" s="47">
        <v>8500</v>
      </c>
      <c r="I16" s="56"/>
      <c r="J16" s="127"/>
      <c r="K16" s="90"/>
      <c r="L16" s="55"/>
      <c r="M16" s="90"/>
      <c r="N16" s="47">
        <f>+F16+H16-J16-L16</f>
        <v>68200</v>
      </c>
      <c r="Q16" s="115" t="s">
        <v>116</v>
      </c>
    </row>
    <row r="17" spans="1:14" ht="12.75">
      <c r="A17" s="76"/>
      <c r="B17" s="77" t="s">
        <v>48</v>
      </c>
      <c r="C17" s="78"/>
      <c r="D17" s="88">
        <f>F17/$F$56</f>
        <v>0.000300055724634575</v>
      </c>
      <c r="E17" s="89"/>
      <c r="F17" s="47">
        <v>22400</v>
      </c>
      <c r="G17" s="56"/>
      <c r="H17" s="48"/>
      <c r="I17" s="57"/>
      <c r="J17" s="47">
        <v>448</v>
      </c>
      <c r="K17" s="55"/>
      <c r="L17" s="55"/>
      <c r="M17" s="55"/>
      <c r="N17" s="47">
        <f>+F17+H17-J17-L17</f>
        <v>21952</v>
      </c>
    </row>
    <row r="18" spans="1:14" ht="12.75">
      <c r="A18" s="76"/>
      <c r="B18" s="77"/>
      <c r="C18" s="78"/>
      <c r="D18" s="88"/>
      <c r="E18" s="89"/>
      <c r="F18" s="47"/>
      <c r="G18" s="56"/>
      <c r="H18" s="48"/>
      <c r="I18" s="57"/>
      <c r="J18" s="47"/>
      <c r="K18" s="55"/>
      <c r="L18" s="55"/>
      <c r="M18" s="55"/>
      <c r="N18" s="47"/>
    </row>
    <row r="19" spans="1:14" ht="12.75">
      <c r="A19" s="76"/>
      <c r="B19" s="77" t="s">
        <v>6</v>
      </c>
      <c r="C19" s="78"/>
      <c r="D19" s="88">
        <f>F19/$F$56</f>
        <v>0.0007005765356423336</v>
      </c>
      <c r="E19" s="89"/>
      <c r="F19" s="47">
        <v>52300</v>
      </c>
      <c r="G19" s="56"/>
      <c r="H19" s="48"/>
      <c r="I19" s="57"/>
      <c r="J19" s="47"/>
      <c r="K19" s="55"/>
      <c r="L19" s="55"/>
      <c r="M19" s="55"/>
      <c r="N19" s="47">
        <f>+F19+H19-J19-L19</f>
        <v>52300</v>
      </c>
    </row>
    <row r="20" spans="1:14" ht="12.75">
      <c r="A20" s="76"/>
      <c r="B20" s="77" t="s">
        <v>119</v>
      </c>
      <c r="C20" s="78"/>
      <c r="D20" s="88">
        <f>F20/$F$56</f>
        <v>0.08549980710703417</v>
      </c>
      <c r="E20" s="89"/>
      <c r="F20" s="47">
        <v>6382800</v>
      </c>
      <c r="G20" s="56"/>
      <c r="H20" s="48"/>
      <c r="I20" s="57"/>
      <c r="J20" s="47"/>
      <c r="K20" s="55"/>
      <c r="L20" s="55"/>
      <c r="M20" s="55"/>
      <c r="N20" s="47">
        <f>+F20+H20-J20-L20</f>
        <v>6382800</v>
      </c>
    </row>
    <row r="21" spans="1:14" ht="12" customHeight="1">
      <c r="A21" s="76"/>
      <c r="B21" s="77" t="s">
        <v>42</v>
      </c>
      <c r="C21" s="78"/>
      <c r="D21" s="88">
        <f>F21/$F$56</f>
        <v>0.12360018646320031</v>
      </c>
      <c r="E21" s="89"/>
      <c r="F21" s="47">
        <v>9227100</v>
      </c>
      <c r="G21" s="56"/>
      <c r="H21" s="126"/>
      <c r="I21" s="58"/>
      <c r="J21" s="47">
        <v>207610</v>
      </c>
      <c r="K21" s="91"/>
      <c r="L21" s="55"/>
      <c r="M21" s="91"/>
      <c r="N21" s="47">
        <f>+F21+H21-J21-L21</f>
        <v>9019490</v>
      </c>
    </row>
    <row r="22" spans="1:15" ht="12" customHeight="1">
      <c r="A22" s="76"/>
      <c r="B22" s="77" t="s">
        <v>8</v>
      </c>
      <c r="C22" s="78"/>
      <c r="D22" s="88">
        <f>F22/$F$56</f>
        <v>0.005399663508937374</v>
      </c>
      <c r="E22" s="89"/>
      <c r="F22" s="47">
        <v>403100</v>
      </c>
      <c r="G22" s="56"/>
      <c r="H22" s="126"/>
      <c r="I22" s="58"/>
      <c r="J22" s="47">
        <v>8062</v>
      </c>
      <c r="K22" s="91"/>
      <c r="L22" s="55"/>
      <c r="M22" s="91"/>
      <c r="N22" s="47">
        <f>+F22+H22-J22-L22</f>
        <v>395038</v>
      </c>
      <c r="O22" s="116"/>
    </row>
    <row r="23" spans="1:15" ht="12" customHeight="1">
      <c r="A23" s="76"/>
      <c r="B23" s="77" t="s">
        <v>9</v>
      </c>
      <c r="C23" s="78"/>
      <c r="D23" s="88">
        <f>F23/$F$56</f>
        <v>0.009399513481075056</v>
      </c>
      <c r="E23" s="89"/>
      <c r="F23" s="47">
        <v>701700</v>
      </c>
      <c r="G23" s="56"/>
      <c r="H23" s="126"/>
      <c r="I23" s="58"/>
      <c r="J23" s="47"/>
      <c r="K23" s="91"/>
      <c r="L23" s="55"/>
      <c r="M23" s="91"/>
      <c r="N23" s="47">
        <f>+F23+H23-J23-L23</f>
        <v>701700</v>
      </c>
      <c r="O23" s="116"/>
    </row>
    <row r="24" spans="1:15" ht="14.25">
      <c r="A24" s="76"/>
      <c r="B24" s="77"/>
      <c r="C24" s="78"/>
      <c r="D24" s="88"/>
      <c r="E24" s="89"/>
      <c r="F24" s="47"/>
      <c r="G24" s="56"/>
      <c r="H24" s="126"/>
      <c r="I24" s="58"/>
      <c r="J24" s="47"/>
      <c r="K24" s="91"/>
      <c r="L24" s="55"/>
      <c r="M24" s="91"/>
      <c r="N24" s="47"/>
      <c r="O24" s="116"/>
    </row>
    <row r="25" spans="1:14" ht="12.75">
      <c r="A25" s="76"/>
      <c r="B25" s="77" t="s">
        <v>10</v>
      </c>
      <c r="C25" s="78"/>
      <c r="D25" s="88">
        <f>F25/$F$56</f>
        <v>0.0012993484504265078</v>
      </c>
      <c r="E25" s="89"/>
      <c r="F25" s="47">
        <v>97000</v>
      </c>
      <c r="G25" s="56"/>
      <c r="H25" s="48"/>
      <c r="I25" s="57"/>
      <c r="J25" s="47"/>
      <c r="K25" s="55"/>
      <c r="L25" s="55"/>
      <c r="M25" s="55"/>
      <c r="N25" s="47">
        <f>+F25+H25-J25-L25</f>
        <v>97000</v>
      </c>
    </row>
    <row r="26" spans="1:14" ht="12.75">
      <c r="A26" s="76"/>
      <c r="B26" s="77" t="s">
        <v>11</v>
      </c>
      <c r="C26" s="78"/>
      <c r="D26" s="88">
        <f>F26/$F$56</f>
        <v>0.0001995906382613914</v>
      </c>
      <c r="E26" s="89"/>
      <c r="F26" s="47">
        <v>14900</v>
      </c>
      <c r="G26" s="56"/>
      <c r="H26" s="48"/>
      <c r="I26" s="57"/>
      <c r="J26" s="47"/>
      <c r="K26" s="55"/>
      <c r="L26" s="55"/>
      <c r="M26" s="55"/>
      <c r="N26" s="47">
        <f>+F26+H26-J26-L26</f>
        <v>14900</v>
      </c>
    </row>
    <row r="27" spans="1:14" ht="12.75">
      <c r="A27" s="76"/>
      <c r="B27" s="77" t="s">
        <v>45</v>
      </c>
      <c r="C27" s="78"/>
      <c r="D27" s="88">
        <f>F27/$F$56</f>
        <v>0.00180033434780745</v>
      </c>
      <c r="E27" s="89"/>
      <c r="F27" s="47">
        <v>134400</v>
      </c>
      <c r="G27" s="56"/>
      <c r="H27" s="48"/>
      <c r="I27" s="57"/>
      <c r="J27" s="47"/>
      <c r="K27" s="55"/>
      <c r="L27" s="55"/>
      <c r="M27" s="55"/>
      <c r="N27" s="47">
        <f>+F27+H27-J27-L27</f>
        <v>134400</v>
      </c>
    </row>
    <row r="28" spans="1:14" ht="12.75">
      <c r="A28" s="76"/>
      <c r="B28" s="77" t="s">
        <v>12</v>
      </c>
      <c r="C28" s="78"/>
      <c r="D28" s="88">
        <f>F28/$F$56</f>
        <v>0.00180033434780745</v>
      </c>
      <c r="E28" s="89"/>
      <c r="F28" s="47">
        <v>134400</v>
      </c>
      <c r="G28" s="56"/>
      <c r="H28" s="48"/>
      <c r="I28" s="57"/>
      <c r="J28" s="47"/>
      <c r="K28" s="56"/>
      <c r="L28" s="55"/>
      <c r="M28" s="56"/>
      <c r="N28" s="47">
        <f>+F28+H28-J28-L28</f>
        <v>134400</v>
      </c>
    </row>
    <row r="29" spans="1:14" ht="12" customHeight="1">
      <c r="A29" s="76"/>
      <c r="B29" s="77" t="s">
        <v>13</v>
      </c>
      <c r="C29" s="78"/>
      <c r="D29" s="88">
        <f>F29/$F$56</f>
        <v>0.0007005765356423336</v>
      </c>
      <c r="E29" s="89"/>
      <c r="F29" s="47">
        <v>52300</v>
      </c>
      <c r="G29" s="56"/>
      <c r="H29" s="126"/>
      <c r="I29" s="58"/>
      <c r="J29" s="47">
        <v>1046</v>
      </c>
      <c r="K29" s="91"/>
      <c r="L29" s="55">
        <v>1046</v>
      </c>
      <c r="M29" s="91"/>
      <c r="N29" s="47">
        <f>+F29+H29-J29-L29</f>
        <v>50208</v>
      </c>
    </row>
    <row r="30" spans="6:14" ht="12.75">
      <c r="F30" s="92"/>
      <c r="G30" s="120"/>
      <c r="H30" s="92"/>
      <c r="I30" s="120"/>
      <c r="J30" s="92"/>
      <c r="K30" s="120"/>
      <c r="L30" s="55"/>
      <c r="M30" s="120"/>
      <c r="N30" s="92"/>
    </row>
    <row r="31" spans="1:14" ht="12.75">
      <c r="A31" s="76"/>
      <c r="B31" s="77" t="s">
        <v>15</v>
      </c>
      <c r="C31" s="78"/>
      <c r="D31" s="88">
        <f>F31/$F$56</f>
        <v>0.000300055724634575</v>
      </c>
      <c r="E31" s="89"/>
      <c r="F31" s="47">
        <v>22400</v>
      </c>
      <c r="G31" s="56"/>
      <c r="H31" s="48"/>
      <c r="I31" s="57"/>
      <c r="J31" s="47"/>
      <c r="K31" s="55"/>
      <c r="L31" s="55"/>
      <c r="M31" s="55"/>
      <c r="N31" s="47">
        <f>+F31+H31-J31-L31</f>
        <v>22400</v>
      </c>
    </row>
    <row r="32" spans="1:14" ht="12.75">
      <c r="A32" s="76"/>
      <c r="B32" s="77" t="s">
        <v>16</v>
      </c>
      <c r="C32" s="78"/>
      <c r="D32" s="88">
        <f>F32/$F$56</f>
        <v>0.0012993484504265078</v>
      </c>
      <c r="E32" s="89"/>
      <c r="F32" s="47">
        <v>97000</v>
      </c>
      <c r="G32" s="56"/>
      <c r="H32" s="48"/>
      <c r="I32" s="57"/>
      <c r="J32" s="47">
        <v>1941</v>
      </c>
      <c r="K32" s="55"/>
      <c r="L32" s="55"/>
      <c r="M32" s="55"/>
      <c r="N32" s="47">
        <f>+F32+H32-J32-L32</f>
        <v>95059</v>
      </c>
    </row>
    <row r="33" spans="1:14" ht="12.75">
      <c r="A33" s="76"/>
      <c r="B33" s="77" t="s">
        <v>17</v>
      </c>
      <c r="C33" s="78"/>
      <c r="D33" s="88">
        <f>F33/$F$56</f>
        <v>0.0001995906382613914</v>
      </c>
      <c r="E33" s="89"/>
      <c r="F33" s="47">
        <v>14900</v>
      </c>
      <c r="G33" s="56"/>
      <c r="H33" s="48"/>
      <c r="I33" s="57"/>
      <c r="J33" s="47">
        <v>298</v>
      </c>
      <c r="K33" s="55"/>
      <c r="L33" s="55"/>
      <c r="M33" s="55"/>
      <c r="N33" s="47">
        <f>+F33+H33-J33-L33</f>
        <v>14602</v>
      </c>
    </row>
    <row r="34" spans="1:14" ht="12.75">
      <c r="A34" s="76"/>
      <c r="B34" s="77" t="s">
        <v>112</v>
      </c>
      <c r="C34" s="78"/>
      <c r="D34" s="88">
        <f>F34/$F$56</f>
        <v>0.0007005765356423336</v>
      </c>
      <c r="E34" s="89"/>
      <c r="F34" s="47">
        <v>52300</v>
      </c>
      <c r="G34" s="56"/>
      <c r="H34" s="48"/>
      <c r="I34" s="57"/>
      <c r="J34" s="47">
        <v>1569</v>
      </c>
      <c r="K34" s="55"/>
      <c r="L34" s="55"/>
      <c r="M34" s="55"/>
      <c r="N34" s="47">
        <f>+F34+H34-J34-L34</f>
        <v>50731</v>
      </c>
    </row>
    <row r="35" spans="1:14" ht="12.75">
      <c r="A35" s="76"/>
      <c r="B35" s="77" t="s">
        <v>18</v>
      </c>
      <c r="C35" s="78"/>
      <c r="D35" s="88">
        <f>F35/$F$56</f>
        <v>0.0007005765356423336</v>
      </c>
      <c r="E35" s="89"/>
      <c r="F35" s="47">
        <v>52300</v>
      </c>
      <c r="G35" s="56"/>
      <c r="H35" s="48"/>
      <c r="I35" s="57"/>
      <c r="J35" s="47"/>
      <c r="K35" s="55"/>
      <c r="L35" s="55"/>
      <c r="M35" s="55"/>
      <c r="N35" s="47">
        <f>+F35+H35-J35-L35</f>
        <v>52300</v>
      </c>
    </row>
    <row r="36" spans="1:14" ht="12.75">
      <c r="A36" s="76"/>
      <c r="B36" s="77"/>
      <c r="C36" s="78"/>
      <c r="D36" s="88"/>
      <c r="E36" s="89"/>
      <c r="F36" s="47"/>
      <c r="G36" s="56"/>
      <c r="H36" s="48"/>
      <c r="I36" s="57"/>
      <c r="J36" s="47"/>
      <c r="K36" s="55"/>
      <c r="L36" s="55"/>
      <c r="M36" s="55"/>
      <c r="N36" s="47"/>
    </row>
    <row r="37" spans="1:14" ht="12.75">
      <c r="A37" s="76"/>
      <c r="B37" s="77" t="s">
        <v>19</v>
      </c>
      <c r="C37" s="78"/>
      <c r="D37" s="88">
        <f>F37/$F$56</f>
        <v>0.00180033434780745</v>
      </c>
      <c r="E37" s="89"/>
      <c r="F37" s="47">
        <v>134400</v>
      </c>
      <c r="G37" s="56"/>
      <c r="H37" s="48"/>
      <c r="I37" s="57"/>
      <c r="J37" s="47"/>
      <c r="K37" s="55"/>
      <c r="L37" s="55"/>
      <c r="M37" s="55"/>
      <c r="N37" s="47">
        <f>+F37+H37-J37-L37</f>
        <v>134400</v>
      </c>
    </row>
    <row r="38" spans="1:14" ht="12" customHeight="1">
      <c r="A38" s="76"/>
      <c r="B38" s="77" t="s">
        <v>43</v>
      </c>
      <c r="C38" s="78"/>
      <c r="D38" s="88">
        <f>F38/$F$56</f>
        <v>0.06080013073856573</v>
      </c>
      <c r="E38" s="89"/>
      <c r="F38" s="47">
        <v>4538900</v>
      </c>
      <c r="G38" s="56"/>
      <c r="H38" s="47">
        <v>11000</v>
      </c>
      <c r="J38" s="47"/>
      <c r="K38" s="90"/>
      <c r="L38" s="55"/>
      <c r="M38" s="90"/>
      <c r="N38" s="47">
        <f>+F38+H38-J38-L38</f>
        <v>4549900</v>
      </c>
    </row>
    <row r="39" spans="1:14" ht="12.75">
      <c r="A39" s="76"/>
      <c r="B39" s="77" t="s">
        <v>20</v>
      </c>
      <c r="C39" s="78"/>
      <c r="D39" s="88">
        <f>F39/$F$56</f>
        <v>0.0007005765356423336</v>
      </c>
      <c r="E39" s="89"/>
      <c r="F39" s="47">
        <v>52300</v>
      </c>
      <c r="G39" s="56"/>
      <c r="H39" s="48"/>
      <c r="I39" s="57"/>
      <c r="J39" s="47"/>
      <c r="K39" s="55"/>
      <c r="L39" s="55"/>
      <c r="M39" s="55"/>
      <c r="N39" s="47">
        <f>+F39+H39-J39-L39</f>
        <v>52300</v>
      </c>
    </row>
    <row r="40" spans="1:14" ht="12.75">
      <c r="A40" s="76"/>
      <c r="B40" s="77" t="s">
        <v>47</v>
      </c>
      <c r="C40" s="78"/>
      <c r="D40" s="88">
        <f>F40/$F$56</f>
        <v>0.0012993484504265078</v>
      </c>
      <c r="E40" s="89"/>
      <c r="F40" s="47">
        <v>97000</v>
      </c>
      <c r="G40" s="56"/>
      <c r="H40" s="48"/>
      <c r="I40" s="57"/>
      <c r="J40" s="47"/>
      <c r="K40" s="55"/>
      <c r="L40" s="55"/>
      <c r="M40" s="55"/>
      <c r="N40" s="47">
        <f>+F40+H40-J40-L40</f>
        <v>97000</v>
      </c>
    </row>
    <row r="41" spans="1:14" ht="12.75">
      <c r="A41" s="76"/>
      <c r="B41" s="77" t="s">
        <v>27</v>
      </c>
      <c r="C41" s="78"/>
      <c r="D41" s="88">
        <f>F41/$F$56</f>
        <v>0.00180033434780745</v>
      </c>
      <c r="E41" s="89"/>
      <c r="F41" s="47">
        <v>134400</v>
      </c>
      <c r="G41" s="56"/>
      <c r="H41" s="48"/>
      <c r="I41" s="57"/>
      <c r="J41" s="47"/>
      <c r="K41" s="55"/>
      <c r="L41" s="55"/>
      <c r="M41" s="55"/>
      <c r="N41" s="47">
        <f>+F41+H41-J41-L41</f>
        <v>134400</v>
      </c>
    </row>
    <row r="42" spans="1:14" ht="12.75">
      <c r="A42" s="76"/>
      <c r="B42" s="77"/>
      <c r="C42" s="78"/>
      <c r="D42" s="88"/>
      <c r="E42" s="89"/>
      <c r="F42" s="47"/>
      <c r="G42" s="56"/>
      <c r="H42" s="48"/>
      <c r="I42" s="57"/>
      <c r="J42" s="47"/>
      <c r="K42" s="55"/>
      <c r="L42" s="55"/>
      <c r="M42" s="55"/>
      <c r="N42" s="47"/>
    </row>
    <row r="43" spans="1:14" ht="12" customHeight="1">
      <c r="A43" s="76"/>
      <c r="B43" s="77" t="s">
        <v>46</v>
      </c>
      <c r="C43" s="78"/>
      <c r="D43" s="88">
        <f>F43/$F$56</f>
        <v>0.0041003150585108665</v>
      </c>
      <c r="E43" s="89"/>
      <c r="F43" s="47">
        <v>306100</v>
      </c>
      <c r="G43" s="56"/>
      <c r="H43" s="48"/>
      <c r="I43" s="57"/>
      <c r="J43" s="47"/>
      <c r="K43" s="55"/>
      <c r="L43" s="55"/>
      <c r="M43" s="55"/>
      <c r="N43" s="47">
        <f>+F43+H43-J43-L43</f>
        <v>306100</v>
      </c>
    </row>
    <row r="44" spans="1:14" ht="12.75">
      <c r="A44" s="76"/>
      <c r="B44" s="77" t="s">
        <v>111</v>
      </c>
      <c r="C44" s="78"/>
      <c r="D44" s="88">
        <f>F44/$F$56</f>
        <v>0.0001995906382613914</v>
      </c>
      <c r="E44" s="89"/>
      <c r="F44" s="47">
        <v>14900</v>
      </c>
      <c r="G44" s="56"/>
      <c r="H44" s="48"/>
      <c r="I44" s="57"/>
      <c r="J44" s="47">
        <v>298</v>
      </c>
      <c r="K44" s="55"/>
      <c r="L44" s="55"/>
      <c r="M44" s="55"/>
      <c r="N44" s="47">
        <f>+F44+H44-J44-L44</f>
        <v>14602</v>
      </c>
    </row>
    <row r="45" spans="1:14" ht="12" customHeight="1">
      <c r="A45" s="76"/>
      <c r="B45" s="77" t="s">
        <v>82</v>
      </c>
      <c r="C45" s="78"/>
      <c r="D45" s="88">
        <f>F45/$F$56</f>
        <v>0.000300055724634575</v>
      </c>
      <c r="E45" s="89"/>
      <c r="F45" s="47">
        <v>22400</v>
      </c>
      <c r="G45" s="56"/>
      <c r="H45" s="48"/>
      <c r="I45" s="57"/>
      <c r="J45" s="47"/>
      <c r="K45" s="91"/>
      <c r="L45" s="55"/>
      <c r="M45" s="91"/>
      <c r="N45" s="47">
        <f>+F45+H45-J45-L45</f>
        <v>22400</v>
      </c>
    </row>
    <row r="46" spans="1:14" ht="12.75">
      <c r="A46" s="76"/>
      <c r="B46" s="77" t="s">
        <v>145</v>
      </c>
      <c r="C46" s="78"/>
      <c r="D46" s="88">
        <f>F46/$F$56</f>
        <v>0.0001995906382613914</v>
      </c>
      <c r="E46" s="89"/>
      <c r="F46" s="47">
        <v>14900</v>
      </c>
      <c r="G46" s="56"/>
      <c r="H46" s="48"/>
      <c r="I46" s="57"/>
      <c r="J46" s="47">
        <v>304</v>
      </c>
      <c r="K46" s="55"/>
      <c r="L46" s="55"/>
      <c r="M46" s="55"/>
      <c r="N46" s="47">
        <f>+F46+H46-J46-L46</f>
        <v>14596</v>
      </c>
    </row>
    <row r="47" spans="1:14" ht="12.75">
      <c r="A47" s="76"/>
      <c r="B47" s="77" t="s">
        <v>22</v>
      </c>
      <c r="C47" s="78"/>
      <c r="D47" s="88">
        <f>F47/$F$56</f>
        <v>0.0007005765356423336</v>
      </c>
      <c r="E47" s="89"/>
      <c r="F47" s="47">
        <v>52300</v>
      </c>
      <c r="G47" s="56"/>
      <c r="H47" s="48"/>
      <c r="I47" s="57"/>
      <c r="J47" s="47"/>
      <c r="K47" s="55"/>
      <c r="L47" s="55"/>
      <c r="M47" s="55"/>
      <c r="N47" s="47">
        <f>+F47+H47-J47-L47</f>
        <v>52300</v>
      </c>
    </row>
    <row r="48" ht="12.75">
      <c r="L48" s="55"/>
    </row>
    <row r="49" spans="1:14" ht="12.75">
      <c r="A49" s="76"/>
      <c r="B49" s="77" t="s">
        <v>110</v>
      </c>
      <c r="C49" s="78"/>
      <c r="D49" s="88">
        <f>F49/$F$56</f>
        <v>0.00180033434780745</v>
      </c>
      <c r="E49" s="89"/>
      <c r="F49" s="47">
        <v>134400</v>
      </c>
      <c r="G49" s="56"/>
      <c r="H49" s="48"/>
      <c r="I49" s="57"/>
      <c r="J49" s="47">
        <v>2688</v>
      </c>
      <c r="K49" s="56"/>
      <c r="L49" s="55">
        <v>3549</v>
      </c>
      <c r="M49" s="56"/>
      <c r="N49" s="47">
        <f>+F49+H49-J49-L49</f>
        <v>128163</v>
      </c>
    </row>
    <row r="50" spans="1:14" ht="12" customHeight="1">
      <c r="A50" s="76"/>
      <c r="B50" s="77" t="s">
        <v>44</v>
      </c>
      <c r="C50" s="78"/>
      <c r="D50" s="88">
        <f>F50/$F$56</f>
        <v>0.5946983904153629</v>
      </c>
      <c r="E50" s="89"/>
      <c r="F50" s="47">
        <v>44395900</v>
      </c>
      <c r="G50" s="56"/>
      <c r="H50" s="47">
        <v>10140000</v>
      </c>
      <c r="I50" s="73" t="s">
        <v>142</v>
      </c>
      <c r="J50" s="127"/>
      <c r="K50" s="90"/>
      <c r="L50" s="55"/>
      <c r="M50" s="90"/>
      <c r="N50" s="47">
        <f>+F50+H50-J50-L50</f>
        <v>54535900</v>
      </c>
    </row>
    <row r="51" spans="1:14" ht="12.75">
      <c r="A51" s="76"/>
      <c r="B51" s="77" t="s">
        <v>24</v>
      </c>
      <c r="C51" s="78"/>
      <c r="D51" s="88">
        <f>F51/$F$56</f>
        <v>0.0026000364353379914</v>
      </c>
      <c r="E51" s="89"/>
      <c r="F51" s="47">
        <v>194100</v>
      </c>
      <c r="G51" s="56"/>
      <c r="H51" s="48"/>
      <c r="I51" s="57"/>
      <c r="J51" s="47"/>
      <c r="K51" s="55"/>
      <c r="L51" s="55"/>
      <c r="M51" s="55"/>
      <c r="N51" s="47">
        <f>+F51+H51-J51-L51</f>
        <v>194100</v>
      </c>
    </row>
    <row r="52" spans="1:14" ht="12" customHeight="1">
      <c r="A52" s="76"/>
      <c r="B52" s="77" t="s">
        <v>25</v>
      </c>
      <c r="C52" s="78"/>
      <c r="D52" s="93">
        <f>F52/$F$56</f>
        <v>0.032000139311586434</v>
      </c>
      <c r="E52" s="89"/>
      <c r="F52" s="50">
        <v>2388900</v>
      </c>
      <c r="G52" s="56"/>
      <c r="H52" s="50"/>
      <c r="I52" s="56"/>
      <c r="J52" s="50"/>
      <c r="K52" s="91"/>
      <c r="L52" s="129"/>
      <c r="M52" s="91"/>
      <c r="N52" s="50">
        <f>+F52+H52-J52-L52</f>
        <v>2388900</v>
      </c>
    </row>
    <row r="53" spans="1:14" ht="12.75">
      <c r="A53" s="76"/>
      <c r="B53" s="76"/>
      <c r="C53" s="87"/>
      <c r="D53" s="94"/>
      <c r="E53" s="95"/>
      <c r="F53" s="46"/>
      <c r="G53" s="55"/>
      <c r="H53" s="48"/>
      <c r="I53" s="57"/>
      <c r="J53" s="47"/>
      <c r="K53" s="55"/>
      <c r="L53" s="47"/>
      <c r="M53" s="55"/>
      <c r="N53" s="46"/>
    </row>
    <row r="54" spans="1:16" ht="12.75">
      <c r="A54" s="76"/>
      <c r="B54" s="77" t="s">
        <v>26</v>
      </c>
      <c r="C54" s="78"/>
      <c r="D54" s="88">
        <f>SUM(D13:D53)</f>
        <v>0.9875999292725793</v>
      </c>
      <c r="E54" s="89"/>
      <c r="F54" s="47">
        <f>SUM(F13:F52)</f>
        <v>73727100</v>
      </c>
      <c r="G54" s="56"/>
      <c r="H54" s="47">
        <f>SUM(H12:H52)</f>
        <v>10159500</v>
      </c>
      <c r="I54" s="56"/>
      <c r="J54" s="47">
        <f>SUM(J12:J53)</f>
        <v>225833</v>
      </c>
      <c r="K54" s="56"/>
      <c r="L54" s="47">
        <f>SUM(L12:L53)</f>
        <v>4595</v>
      </c>
      <c r="M54" s="56"/>
      <c r="N54" s="47">
        <f>SUM(N13:N52)</f>
        <v>83656172</v>
      </c>
      <c r="O54" s="121"/>
      <c r="P54" s="121"/>
    </row>
    <row r="55" spans="1:16" ht="12.75">
      <c r="A55" s="76"/>
      <c r="B55" s="4" t="s">
        <v>117</v>
      </c>
      <c r="C55" s="78"/>
      <c r="D55" s="93">
        <v>0.0124</v>
      </c>
      <c r="E55" s="89"/>
      <c r="F55" s="50">
        <v>925700</v>
      </c>
      <c r="G55" s="56"/>
      <c r="H55" s="48"/>
      <c r="I55" s="57"/>
      <c r="J55" s="47"/>
      <c r="K55" s="55"/>
      <c r="L55" s="47"/>
      <c r="M55" s="55"/>
      <c r="N55" s="50">
        <f>+F55</f>
        <v>925700</v>
      </c>
      <c r="P55" s="121"/>
    </row>
    <row r="56" spans="1:16" ht="13.5" thickBot="1">
      <c r="A56" s="76"/>
      <c r="B56" s="77" t="s">
        <v>0</v>
      </c>
      <c r="C56" s="78"/>
      <c r="D56" s="96">
        <f>+D54+D55</f>
        <v>0.9999999292725793</v>
      </c>
      <c r="E56" s="89"/>
      <c r="F56" s="51">
        <f>SUM(F54:F55)</f>
        <v>74652800</v>
      </c>
      <c r="G56" s="56"/>
      <c r="H56" s="51">
        <f>+H54</f>
        <v>10159500</v>
      </c>
      <c r="I56" s="56"/>
      <c r="J56" s="51">
        <f>+J54</f>
        <v>225833</v>
      </c>
      <c r="K56" s="56"/>
      <c r="L56" s="51">
        <f>+L54</f>
        <v>4595</v>
      </c>
      <c r="M56" s="56"/>
      <c r="N56" s="51">
        <f>+N54+N55</f>
        <v>84581872</v>
      </c>
      <c r="P56" s="121"/>
    </row>
    <row r="57" spans="11:13" ht="13.5" thickTop="1">
      <c r="K57" s="117"/>
      <c r="L57" s="117"/>
      <c r="M57" s="117"/>
    </row>
    <row r="58" spans="2:3" ht="12.75">
      <c r="B58" s="77" t="s">
        <v>126</v>
      </c>
      <c r="C58" s="122"/>
    </row>
    <row r="59" spans="2:3" ht="12.75">
      <c r="B59" s="77" t="s">
        <v>127</v>
      </c>
      <c r="C59" s="122"/>
    </row>
    <row r="60" spans="2:3" ht="12.75">
      <c r="B60" s="77" t="s">
        <v>78</v>
      </c>
      <c r="C60" s="122"/>
    </row>
    <row r="61" spans="2:3" ht="12.75">
      <c r="B61" s="4" t="s">
        <v>144</v>
      </c>
      <c r="C61" s="122"/>
    </row>
    <row r="62" spans="1:2" ht="15">
      <c r="A62" s="97"/>
      <c r="B62" s="5"/>
    </row>
    <row r="63" ht="12.75">
      <c r="A63" s="123"/>
    </row>
    <row r="67" spans="2:3" ht="12.75">
      <c r="B67" s="124"/>
      <c r="C67" s="125"/>
    </row>
  </sheetData>
  <mergeCells count="6">
    <mergeCell ref="B1:N1"/>
    <mergeCell ref="F8:H8"/>
    <mergeCell ref="B3:N3"/>
    <mergeCell ref="B4:N4"/>
    <mergeCell ref="B5:N5"/>
    <mergeCell ref="B6:N6"/>
  </mergeCells>
  <printOptions horizontalCentered="1"/>
  <pageMargins left="0" right="0" top="0.99" bottom="0" header="0" footer="0"/>
  <pageSetup horizontalDpi="300" verticalDpi="300" orientation="portrait" scale="80" r:id="rId2"/>
  <headerFooter alignWithMargins="0">
    <oddHeader>&amp;C
-  355  -</oddHeader>
    <oddFooter>&amp;LAG02863E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45">
      <selection activeCell="I29" sqref="I29"/>
    </sheetView>
  </sheetViews>
  <sheetFormatPr defaultColWidth="9.140625" defaultRowHeight="12.75"/>
  <cols>
    <col min="1" max="1" width="3.00390625" style="3" customWidth="1"/>
    <col min="2" max="2" width="27.8515625" style="3" customWidth="1"/>
    <col min="3" max="3" width="1.1484375" style="3" customWidth="1"/>
    <col min="4" max="4" width="15.421875" style="105" customWidth="1"/>
    <col min="5" max="5" width="1.1484375" style="105" customWidth="1"/>
    <col min="6" max="6" width="16.28125" style="3" customWidth="1"/>
    <col min="7" max="7" width="0.9921875" style="3" customWidth="1"/>
    <col min="8" max="8" width="18.00390625" style="3" bestFit="1" customWidth="1"/>
    <col min="9" max="9" width="5.00390625" style="3" customWidth="1"/>
    <col min="10" max="10" width="10.7109375" style="3" customWidth="1"/>
    <col min="11" max="11" width="1.1484375" style="2" customWidth="1"/>
    <col min="12" max="12" width="12.7109375" style="2" customWidth="1"/>
    <col min="13" max="13" width="1.1484375" style="2" customWidth="1"/>
    <col min="14" max="14" width="13.00390625" style="3" customWidth="1"/>
    <col min="15" max="16384" width="10.28125" style="3" customWidth="1"/>
  </cols>
  <sheetData>
    <row r="1" spans="2:14" ht="12.75">
      <c r="B1" s="145" t="s">
        <v>134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3" spans="1:14" s="52" customFormat="1" ht="12.75">
      <c r="A3" s="3"/>
      <c r="B3" s="147" t="s">
        <v>104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52" customFormat="1" ht="12.75">
      <c r="B4" s="147" t="s">
        <v>81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2:14" s="52" customFormat="1" ht="12.75">
      <c r="B5" s="147" t="s">
        <v>123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s="52" customFormat="1" ht="12.75">
      <c r="A6" s="7"/>
      <c r="B6" s="146" t="s">
        <v>109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s="52" customFormat="1" ht="12.75" customHeight="1">
      <c r="A7" s="5"/>
      <c r="B7" s="5"/>
      <c r="C7" s="5"/>
      <c r="D7" s="6"/>
      <c r="E7" s="6"/>
      <c r="F7" s="5"/>
      <c r="G7" s="5"/>
      <c r="H7" s="5"/>
      <c r="I7" s="5"/>
      <c r="J7" s="5"/>
      <c r="K7" s="5"/>
      <c r="L7" s="5"/>
      <c r="M7" s="5"/>
      <c r="N7" s="5"/>
    </row>
    <row r="8" spans="1:14" s="19" customFormat="1" ht="12.75" customHeight="1" thickBot="1">
      <c r="A8" s="14"/>
      <c r="B8" s="13"/>
      <c r="C8" s="13"/>
      <c r="D8" s="25"/>
      <c r="E8" s="25"/>
      <c r="F8" s="144" t="s">
        <v>106</v>
      </c>
      <c r="G8" s="144"/>
      <c r="H8" s="144"/>
      <c r="I8" s="28"/>
      <c r="J8" s="14"/>
      <c r="K8" s="14"/>
      <c r="L8" s="14"/>
      <c r="M8" s="14"/>
      <c r="N8" s="14"/>
    </row>
    <row r="9" spans="1:14" s="19" customFormat="1" ht="17.25" customHeight="1">
      <c r="A9" s="14"/>
      <c r="B9" s="14"/>
      <c r="C9" s="14"/>
      <c r="D9" s="25"/>
      <c r="E9" s="25"/>
      <c r="F9" s="14"/>
      <c r="G9" s="14"/>
      <c r="H9" s="109"/>
      <c r="I9" s="108"/>
      <c r="J9" s="14"/>
      <c r="K9" s="14"/>
      <c r="L9" s="14"/>
      <c r="M9" s="14"/>
      <c r="N9" s="14"/>
    </row>
    <row r="10" spans="1:14" s="19" customFormat="1" ht="15.75" customHeight="1">
      <c r="A10" s="14"/>
      <c r="B10" s="13"/>
      <c r="C10" s="13"/>
      <c r="D10" s="25"/>
      <c r="E10" s="25"/>
      <c r="F10" s="13"/>
      <c r="G10" s="13"/>
      <c r="H10" s="14" t="s">
        <v>83</v>
      </c>
      <c r="I10" s="14"/>
      <c r="J10" s="109" t="s">
        <v>113</v>
      </c>
      <c r="K10" s="14"/>
      <c r="L10" s="14" t="s">
        <v>140</v>
      </c>
      <c r="M10" s="14"/>
      <c r="N10" s="14"/>
    </row>
    <row r="11" spans="1:14" s="19" customFormat="1" ht="13.5" customHeight="1" thickBot="1">
      <c r="A11" s="14"/>
      <c r="B11" s="26" t="s">
        <v>85</v>
      </c>
      <c r="C11" s="16"/>
      <c r="D11" s="27" t="s">
        <v>86</v>
      </c>
      <c r="E11" s="17"/>
      <c r="F11" s="24" t="s">
        <v>87</v>
      </c>
      <c r="G11" s="28"/>
      <c r="H11" s="24" t="s">
        <v>107</v>
      </c>
      <c r="I11" s="28"/>
      <c r="J11" s="24" t="s">
        <v>84</v>
      </c>
      <c r="K11" s="28"/>
      <c r="L11" s="24" t="s">
        <v>141</v>
      </c>
      <c r="M11" s="28"/>
      <c r="N11" s="24" t="s">
        <v>41</v>
      </c>
    </row>
    <row r="12" spans="1:14" s="52" customFormat="1" ht="12.75">
      <c r="A12" s="5"/>
      <c r="B12" s="4"/>
      <c r="C12" s="4"/>
      <c r="D12" s="8"/>
      <c r="E12" s="8"/>
      <c r="F12" s="5"/>
      <c r="G12" s="40"/>
      <c r="H12" s="5"/>
      <c r="I12" s="5"/>
      <c r="J12" s="5"/>
      <c r="K12" s="5"/>
      <c r="L12" s="5"/>
      <c r="M12" s="5"/>
      <c r="N12" s="5"/>
    </row>
    <row r="13" spans="1:14" s="52" customFormat="1" ht="12.75">
      <c r="A13" s="5"/>
      <c r="B13" s="4" t="s">
        <v>1</v>
      </c>
      <c r="C13" s="4"/>
      <c r="D13" s="9">
        <f>F13/$F$56</f>
        <v>0.0001995906382613914</v>
      </c>
      <c r="E13" s="9"/>
      <c r="F13" s="12">
        <v>14900</v>
      </c>
      <c r="G13" s="37"/>
      <c r="H13" s="46"/>
      <c r="I13" s="46"/>
      <c r="J13" s="12"/>
      <c r="K13" s="29"/>
      <c r="L13" s="29"/>
      <c r="M13" s="29"/>
      <c r="N13" s="12">
        <f>+F13+H13-J13-L13</f>
        <v>14900</v>
      </c>
    </row>
    <row r="14" spans="1:14" s="52" customFormat="1" ht="12.75">
      <c r="A14" s="5"/>
      <c r="B14" s="4" t="s">
        <v>2</v>
      </c>
      <c r="C14" s="4"/>
      <c r="D14" s="9">
        <f aca="true" t="shared" si="0" ref="D14:D52">F14/$F$56</f>
        <v>0.04900017146041408</v>
      </c>
      <c r="E14" s="9"/>
      <c r="F14" s="12">
        <v>3658000</v>
      </c>
      <c r="G14" s="37"/>
      <c r="H14" s="46"/>
      <c r="I14" s="46"/>
      <c r="J14" s="12"/>
      <c r="K14" s="29"/>
      <c r="L14" s="29"/>
      <c r="M14" s="29"/>
      <c r="N14" s="12">
        <f>+F14+H14-J14-L14</f>
        <v>3658000</v>
      </c>
    </row>
    <row r="15" spans="1:14" s="52" customFormat="1" ht="12.75">
      <c r="A15" s="5"/>
      <c r="B15" s="4" t="s">
        <v>3</v>
      </c>
      <c r="C15" s="4"/>
      <c r="D15" s="9">
        <f t="shared" si="0"/>
        <v>0.0007005765356423336</v>
      </c>
      <c r="E15" s="9"/>
      <c r="F15" s="12">
        <v>52300</v>
      </c>
      <c r="G15" s="37"/>
      <c r="H15" s="46"/>
      <c r="I15" s="46"/>
      <c r="J15" s="12">
        <v>1569</v>
      </c>
      <c r="K15" s="29"/>
      <c r="L15" s="29"/>
      <c r="M15" s="29"/>
      <c r="N15" s="12">
        <f>+F15+H15-J15-L15</f>
        <v>50731</v>
      </c>
    </row>
    <row r="16" spans="1:14" s="52" customFormat="1" ht="12" customHeight="1">
      <c r="A16" s="5"/>
      <c r="B16" s="4" t="s">
        <v>4</v>
      </c>
      <c r="C16" s="4"/>
      <c r="D16" s="9">
        <f t="shared" si="0"/>
        <v>0.0007997020875305414</v>
      </c>
      <c r="E16" s="9"/>
      <c r="F16" s="12">
        <v>59700</v>
      </c>
      <c r="G16" s="37"/>
      <c r="H16" s="47">
        <v>8500</v>
      </c>
      <c r="I16" s="47"/>
      <c r="J16" s="30"/>
      <c r="K16" s="31"/>
      <c r="L16" s="31"/>
      <c r="M16" s="31"/>
      <c r="N16" s="12">
        <f>+F16+H16-J16-L16</f>
        <v>68200</v>
      </c>
    </row>
    <row r="17" spans="1:14" s="52" customFormat="1" ht="12.75">
      <c r="A17" s="5"/>
      <c r="B17" s="4" t="s">
        <v>5</v>
      </c>
      <c r="C17" s="4"/>
      <c r="D17" s="9">
        <f t="shared" si="0"/>
        <v>0.000300055724634575</v>
      </c>
      <c r="E17" s="9"/>
      <c r="F17" s="12">
        <v>22400</v>
      </c>
      <c r="G17" s="37"/>
      <c r="H17" s="48"/>
      <c r="I17" s="48"/>
      <c r="J17" s="12">
        <v>448</v>
      </c>
      <c r="K17" s="29"/>
      <c r="L17" s="29"/>
      <c r="M17" s="29"/>
      <c r="N17" s="12">
        <f>+F17+H17-J17-L17</f>
        <v>21952</v>
      </c>
    </row>
    <row r="18" spans="1:14" s="52" customFormat="1" ht="12.75">
      <c r="A18" s="5"/>
      <c r="B18" s="4"/>
      <c r="C18" s="4"/>
      <c r="D18" s="9"/>
      <c r="E18" s="9"/>
      <c r="F18" s="12"/>
      <c r="G18" s="37"/>
      <c r="H18" s="48"/>
      <c r="I18" s="48"/>
      <c r="J18" s="12"/>
      <c r="K18" s="29"/>
      <c r="L18" s="29"/>
      <c r="M18" s="29"/>
      <c r="N18" s="12"/>
    </row>
    <row r="19" spans="1:14" s="52" customFormat="1" ht="12.75">
      <c r="A19" s="5"/>
      <c r="B19" s="4" t="s">
        <v>6</v>
      </c>
      <c r="C19" s="4"/>
      <c r="D19" s="9">
        <f t="shared" si="0"/>
        <v>0.0007005765356423336</v>
      </c>
      <c r="E19" s="9"/>
      <c r="F19" s="12">
        <v>52300</v>
      </c>
      <c r="G19" s="37"/>
      <c r="H19" s="48"/>
      <c r="I19" s="48"/>
      <c r="J19" s="12"/>
      <c r="K19" s="29"/>
      <c r="L19" s="29"/>
      <c r="M19" s="29"/>
      <c r="N19" s="12">
        <f>+F19+H19-J19-L19</f>
        <v>52300</v>
      </c>
    </row>
    <row r="20" spans="1:14" s="52" customFormat="1" ht="12.75">
      <c r="A20" s="5"/>
      <c r="B20" s="4" t="s">
        <v>7</v>
      </c>
      <c r="C20" s="4"/>
      <c r="D20" s="9">
        <f t="shared" si="0"/>
        <v>0.08549980710703417</v>
      </c>
      <c r="E20" s="9"/>
      <c r="F20" s="12">
        <v>6382800</v>
      </c>
      <c r="G20" s="37"/>
      <c r="H20" s="48"/>
      <c r="I20" s="48"/>
      <c r="J20" s="12"/>
      <c r="K20" s="29"/>
      <c r="L20" s="29"/>
      <c r="M20" s="29"/>
      <c r="N20" s="12">
        <f>+F20+H20-J20-L20</f>
        <v>6382800</v>
      </c>
    </row>
    <row r="21" spans="1:14" s="52" customFormat="1" ht="12" customHeight="1">
      <c r="A21" s="5"/>
      <c r="B21" s="4" t="s">
        <v>28</v>
      </c>
      <c r="C21" s="4"/>
      <c r="D21" s="9">
        <f t="shared" si="0"/>
        <v>0.12360018646320031</v>
      </c>
      <c r="E21" s="9"/>
      <c r="F21" s="12">
        <v>9227100</v>
      </c>
      <c r="G21" s="37"/>
      <c r="H21" s="126"/>
      <c r="I21" s="49"/>
      <c r="J21" s="12">
        <v>207610</v>
      </c>
      <c r="K21" s="32"/>
      <c r="L21" s="32"/>
      <c r="M21" s="32"/>
      <c r="N21" s="12">
        <f>+F21+H21-J21-L21</f>
        <v>9019490</v>
      </c>
    </row>
    <row r="22" spans="1:15" s="52" customFormat="1" ht="12" customHeight="1">
      <c r="A22" s="5"/>
      <c r="B22" s="4" t="s">
        <v>8</v>
      </c>
      <c r="C22" s="4"/>
      <c r="D22" s="9">
        <f t="shared" si="0"/>
        <v>0.005399663508937374</v>
      </c>
      <c r="E22" s="9"/>
      <c r="F22" s="12">
        <v>403100</v>
      </c>
      <c r="G22" s="37"/>
      <c r="H22" s="126"/>
      <c r="I22" s="49"/>
      <c r="J22" s="12">
        <v>8062</v>
      </c>
      <c r="K22" s="32"/>
      <c r="L22" s="32"/>
      <c r="M22" s="32"/>
      <c r="N22" s="12">
        <f>+F22+H22-J22-L22</f>
        <v>395038</v>
      </c>
      <c r="O22" s="82"/>
    </row>
    <row r="23" spans="1:15" s="52" customFormat="1" ht="12" customHeight="1">
      <c r="A23" s="5"/>
      <c r="B23" s="4" t="s">
        <v>9</v>
      </c>
      <c r="C23" s="4"/>
      <c r="D23" s="9">
        <f t="shared" si="0"/>
        <v>0.009399513481075056</v>
      </c>
      <c r="E23" s="9"/>
      <c r="F23" s="12">
        <v>701700</v>
      </c>
      <c r="G23" s="37"/>
      <c r="H23" s="126"/>
      <c r="I23" s="49"/>
      <c r="J23" s="12"/>
      <c r="K23" s="32"/>
      <c r="L23" s="32"/>
      <c r="M23" s="32"/>
      <c r="N23" s="12">
        <f>+F23+H23-J23-L23</f>
        <v>701700</v>
      </c>
      <c r="O23" s="82"/>
    </row>
    <row r="24" spans="1:15" s="52" customFormat="1" ht="14.25">
      <c r="A24" s="5"/>
      <c r="B24" s="4"/>
      <c r="C24" s="4"/>
      <c r="D24" s="9"/>
      <c r="E24" s="9"/>
      <c r="F24" s="12"/>
      <c r="G24" s="37"/>
      <c r="H24" s="126"/>
      <c r="I24" s="49"/>
      <c r="J24" s="12"/>
      <c r="K24" s="32"/>
      <c r="L24" s="32"/>
      <c r="M24" s="32"/>
      <c r="N24" s="12"/>
      <c r="O24" s="82"/>
    </row>
    <row r="25" spans="1:14" s="52" customFormat="1" ht="12.75">
      <c r="A25" s="5"/>
      <c r="B25" s="4" t="s">
        <v>10</v>
      </c>
      <c r="C25" s="4"/>
      <c r="D25" s="9">
        <f t="shared" si="0"/>
        <v>0.0012993484504265078</v>
      </c>
      <c r="E25" s="9"/>
      <c r="F25" s="12">
        <v>97000</v>
      </c>
      <c r="G25" s="37"/>
      <c r="H25" s="48"/>
      <c r="I25" s="48"/>
      <c r="J25" s="12"/>
      <c r="K25" s="29"/>
      <c r="L25" s="29"/>
      <c r="M25" s="29"/>
      <c r="N25" s="12">
        <f>+F25+H25-J25-L25</f>
        <v>97000</v>
      </c>
    </row>
    <row r="26" spans="1:14" s="52" customFormat="1" ht="12.75">
      <c r="A26" s="5"/>
      <c r="B26" s="4" t="s">
        <v>11</v>
      </c>
      <c r="C26" s="4"/>
      <c r="D26" s="9">
        <f t="shared" si="0"/>
        <v>0.0001995906382613914</v>
      </c>
      <c r="E26" s="9"/>
      <c r="F26" s="12">
        <v>14900</v>
      </c>
      <c r="G26" s="37"/>
      <c r="H26" s="48"/>
      <c r="I26" s="48"/>
      <c r="J26" s="12"/>
      <c r="K26" s="29"/>
      <c r="L26" s="29"/>
      <c r="M26" s="29"/>
      <c r="N26" s="12">
        <f>+F26+H26-J26-L26</f>
        <v>14900</v>
      </c>
    </row>
    <row r="27" spans="1:14" s="52" customFormat="1" ht="12.75">
      <c r="A27" s="5"/>
      <c r="B27" s="4" t="s">
        <v>12</v>
      </c>
      <c r="C27" s="4"/>
      <c r="D27" s="9">
        <f t="shared" si="0"/>
        <v>0.00180033434780745</v>
      </c>
      <c r="E27" s="9"/>
      <c r="F27" s="12">
        <v>134400</v>
      </c>
      <c r="G27" s="37"/>
      <c r="H27" s="48"/>
      <c r="I27" s="48"/>
      <c r="J27" s="12"/>
      <c r="K27" s="12"/>
      <c r="L27" s="12"/>
      <c r="M27" s="12"/>
      <c r="N27" s="12">
        <f>+F27+H27-J27-L27</f>
        <v>134400</v>
      </c>
    </row>
    <row r="28" spans="1:14" s="52" customFormat="1" ht="12" customHeight="1">
      <c r="A28" s="5"/>
      <c r="B28" s="4" t="s">
        <v>13</v>
      </c>
      <c r="C28" s="4"/>
      <c r="D28" s="9">
        <f t="shared" si="0"/>
        <v>0.0007005765356423336</v>
      </c>
      <c r="E28" s="9"/>
      <c r="F28" s="12">
        <v>52300</v>
      </c>
      <c r="G28" s="37"/>
      <c r="H28" s="126"/>
      <c r="I28" s="49"/>
      <c r="J28" s="12">
        <v>1046</v>
      </c>
      <c r="K28" s="32"/>
      <c r="L28" s="12">
        <v>1046</v>
      </c>
      <c r="M28" s="32"/>
      <c r="N28" s="12">
        <f>+F28+H28-J28-L28</f>
        <v>50208</v>
      </c>
    </row>
    <row r="29" spans="1:14" s="52" customFormat="1" ht="12" customHeight="1">
      <c r="A29" s="5"/>
      <c r="B29" s="4" t="s">
        <v>14</v>
      </c>
      <c r="C29" s="4"/>
      <c r="D29" s="9">
        <f t="shared" si="0"/>
        <v>0.5946983904153629</v>
      </c>
      <c r="E29" s="9"/>
      <c r="F29" s="12">
        <v>44395900</v>
      </c>
      <c r="G29" s="37"/>
      <c r="H29" s="47">
        <v>10140000</v>
      </c>
      <c r="I29" s="73" t="s">
        <v>142</v>
      </c>
      <c r="J29" s="30"/>
      <c r="K29" s="31"/>
      <c r="L29" s="31"/>
      <c r="M29" s="31"/>
      <c r="N29" s="12">
        <f>+F29+H29-J29-L29</f>
        <v>54535900</v>
      </c>
    </row>
    <row r="30" spans="1:14" s="52" customFormat="1" ht="14.25">
      <c r="A30" s="5"/>
      <c r="B30" s="4"/>
      <c r="C30" s="4"/>
      <c r="D30" s="9"/>
      <c r="E30" s="9"/>
      <c r="F30" s="12"/>
      <c r="G30" s="37"/>
      <c r="H30" s="48"/>
      <c r="I30" s="48"/>
      <c r="J30" s="30"/>
      <c r="K30" s="31"/>
      <c r="L30" s="31"/>
      <c r="M30" s="31"/>
      <c r="N30" s="12"/>
    </row>
    <row r="31" spans="1:14" s="52" customFormat="1" ht="12.75">
      <c r="A31" s="5"/>
      <c r="B31" s="4" t="s">
        <v>15</v>
      </c>
      <c r="C31" s="4"/>
      <c r="D31" s="9">
        <f t="shared" si="0"/>
        <v>0.000300055724634575</v>
      </c>
      <c r="E31" s="9"/>
      <c r="F31" s="12">
        <v>22400</v>
      </c>
      <c r="G31" s="37"/>
      <c r="H31" s="48"/>
      <c r="I31" s="48"/>
      <c r="J31" s="12"/>
      <c r="K31" s="29"/>
      <c r="L31" s="29"/>
      <c r="M31" s="29"/>
      <c r="N31" s="12">
        <f>+F31+H31-J31-L31</f>
        <v>22400</v>
      </c>
    </row>
    <row r="32" spans="1:14" s="52" customFormat="1" ht="12.75">
      <c r="A32" s="5"/>
      <c r="B32" s="4" t="s">
        <v>16</v>
      </c>
      <c r="C32" s="4"/>
      <c r="D32" s="9">
        <f t="shared" si="0"/>
        <v>0.0012993484504265078</v>
      </c>
      <c r="E32" s="9"/>
      <c r="F32" s="12">
        <v>97000</v>
      </c>
      <c r="G32" s="37"/>
      <c r="H32" s="48"/>
      <c r="I32" s="48"/>
      <c r="J32" s="12">
        <v>1941</v>
      </c>
      <c r="K32" s="29"/>
      <c r="L32" s="29"/>
      <c r="M32" s="29"/>
      <c r="N32" s="12">
        <f>+F32+H32-J32-L32</f>
        <v>95059</v>
      </c>
    </row>
    <row r="33" spans="1:14" s="52" customFormat="1" ht="12.75">
      <c r="A33" s="5"/>
      <c r="B33" s="4" t="s">
        <v>17</v>
      </c>
      <c r="C33" s="4"/>
      <c r="D33" s="9">
        <f t="shared" si="0"/>
        <v>0.0001995906382613914</v>
      </c>
      <c r="E33" s="9"/>
      <c r="F33" s="12">
        <v>14900</v>
      </c>
      <c r="G33" s="37"/>
      <c r="H33" s="48"/>
      <c r="I33" s="48"/>
      <c r="J33" s="12">
        <v>298</v>
      </c>
      <c r="K33" s="29"/>
      <c r="L33" s="29"/>
      <c r="M33" s="29"/>
      <c r="N33" s="12">
        <f>+F33+H33-J33-L33</f>
        <v>14602</v>
      </c>
    </row>
    <row r="34" spans="1:14" s="52" customFormat="1" ht="12.75">
      <c r="A34" s="5"/>
      <c r="B34" s="4" t="s">
        <v>29</v>
      </c>
      <c r="C34" s="4"/>
      <c r="D34" s="9">
        <f t="shared" si="0"/>
        <v>0.0007005765356423336</v>
      </c>
      <c r="E34" s="9"/>
      <c r="F34" s="12">
        <v>52300</v>
      </c>
      <c r="G34" s="37"/>
      <c r="H34" s="48"/>
      <c r="I34" s="48"/>
      <c r="J34" s="12">
        <v>1569</v>
      </c>
      <c r="K34" s="29"/>
      <c r="L34" s="29"/>
      <c r="M34" s="29"/>
      <c r="N34" s="12">
        <f>+F34+H34-J34-L34</f>
        <v>50731</v>
      </c>
    </row>
    <row r="35" spans="1:14" s="52" customFormat="1" ht="12.75">
      <c r="A35" s="5"/>
      <c r="B35" s="4" t="s">
        <v>18</v>
      </c>
      <c r="C35" s="4"/>
      <c r="D35" s="9">
        <f t="shared" si="0"/>
        <v>0.0007005765356423336</v>
      </c>
      <c r="E35" s="9"/>
      <c r="F35" s="12">
        <v>52300</v>
      </c>
      <c r="G35" s="37"/>
      <c r="H35" s="48"/>
      <c r="I35" s="48"/>
      <c r="J35" s="12"/>
      <c r="K35" s="29"/>
      <c r="L35" s="29"/>
      <c r="M35" s="29"/>
      <c r="N35" s="12">
        <f>+F35+H35-J35-L35</f>
        <v>52300</v>
      </c>
    </row>
    <row r="36" spans="1:14" s="52" customFormat="1" ht="12.75">
      <c r="A36" s="5"/>
      <c r="B36" s="4"/>
      <c r="C36" s="4"/>
      <c r="D36" s="9"/>
      <c r="E36" s="9"/>
      <c r="F36" s="12"/>
      <c r="G36" s="37"/>
      <c r="H36" s="48"/>
      <c r="I36" s="48"/>
      <c r="J36" s="12"/>
      <c r="K36" s="29"/>
      <c r="L36" s="29"/>
      <c r="M36" s="29"/>
      <c r="N36" s="12"/>
    </row>
    <row r="37" spans="1:14" s="52" customFormat="1" ht="12.75">
      <c r="A37" s="5"/>
      <c r="B37" s="4" t="s">
        <v>19</v>
      </c>
      <c r="C37" s="4"/>
      <c r="D37" s="9">
        <f t="shared" si="0"/>
        <v>0.00180033434780745</v>
      </c>
      <c r="E37" s="9"/>
      <c r="F37" s="12">
        <v>134400</v>
      </c>
      <c r="G37" s="37"/>
      <c r="H37" s="48"/>
      <c r="I37" s="48"/>
      <c r="J37" s="12"/>
      <c r="K37" s="29"/>
      <c r="L37" s="29"/>
      <c r="M37" s="29"/>
      <c r="N37" s="12">
        <f>+F37+H37-J37-L37</f>
        <v>134400</v>
      </c>
    </row>
    <row r="38" spans="1:14" s="52" customFormat="1" ht="12" customHeight="1">
      <c r="A38" s="5"/>
      <c r="B38" s="4" t="s">
        <v>30</v>
      </c>
      <c r="C38" s="4"/>
      <c r="D38" s="9">
        <f t="shared" si="0"/>
        <v>0.06080013073856573</v>
      </c>
      <c r="E38" s="9"/>
      <c r="F38" s="12">
        <v>4538900</v>
      </c>
      <c r="G38" s="37"/>
      <c r="H38" s="47">
        <v>11000</v>
      </c>
      <c r="I38" s="47"/>
      <c r="J38" s="12"/>
      <c r="K38" s="31"/>
      <c r="L38" s="31"/>
      <c r="M38" s="31"/>
      <c r="N38" s="12">
        <f>+F38+H38-J38-L38</f>
        <v>4549900</v>
      </c>
    </row>
    <row r="39" spans="1:14" s="52" customFormat="1" ht="12.75">
      <c r="A39" s="5"/>
      <c r="B39" s="4" t="s">
        <v>20</v>
      </c>
      <c r="C39" s="4"/>
      <c r="D39" s="9">
        <f t="shared" si="0"/>
        <v>0.0007005765356423336</v>
      </c>
      <c r="E39" s="9"/>
      <c r="F39" s="12">
        <v>52300</v>
      </c>
      <c r="G39" s="37"/>
      <c r="H39" s="48"/>
      <c r="I39" s="48"/>
      <c r="J39" s="12"/>
      <c r="K39" s="29"/>
      <c r="L39" s="29"/>
      <c r="M39" s="29"/>
      <c r="N39" s="12">
        <f>+F39+H39-J39-L39</f>
        <v>52300</v>
      </c>
    </row>
    <row r="40" spans="1:14" s="52" customFormat="1" ht="12.75">
      <c r="A40" s="5"/>
      <c r="B40" s="4" t="s">
        <v>31</v>
      </c>
      <c r="C40" s="4"/>
      <c r="D40" s="9">
        <f t="shared" si="0"/>
        <v>0.0012993484504265078</v>
      </c>
      <c r="E40" s="9"/>
      <c r="F40" s="12">
        <v>97000</v>
      </c>
      <c r="G40" s="37"/>
      <c r="H40" s="48"/>
      <c r="I40" s="48"/>
      <c r="J40" s="12"/>
      <c r="K40" s="29"/>
      <c r="L40" s="29"/>
      <c r="M40" s="29"/>
      <c r="N40" s="12">
        <f>+F40+H40-J40-L40</f>
        <v>97000</v>
      </c>
    </row>
    <row r="41" spans="1:14" s="52" customFormat="1" ht="12.75">
      <c r="A41" s="5"/>
      <c r="B41" s="4" t="s">
        <v>27</v>
      </c>
      <c r="C41" s="4"/>
      <c r="D41" s="9">
        <f t="shared" si="0"/>
        <v>0.00180033434780745</v>
      </c>
      <c r="E41" s="9"/>
      <c r="F41" s="12">
        <v>134400</v>
      </c>
      <c r="G41" s="37"/>
      <c r="H41" s="48"/>
      <c r="I41" s="48"/>
      <c r="J41" s="12"/>
      <c r="K41" s="29"/>
      <c r="L41" s="29"/>
      <c r="M41" s="29"/>
      <c r="N41" s="12">
        <f>+F41+H41-J41-L41</f>
        <v>134400</v>
      </c>
    </row>
    <row r="42" spans="1:14" s="52" customFormat="1" ht="12.75">
      <c r="A42" s="5"/>
      <c r="B42" s="4"/>
      <c r="C42" s="4"/>
      <c r="D42" s="9"/>
      <c r="E42" s="9"/>
      <c r="F42" s="12"/>
      <c r="G42" s="37"/>
      <c r="H42" s="48"/>
      <c r="I42" s="48"/>
      <c r="J42" s="12"/>
      <c r="K42" s="29"/>
      <c r="L42" s="29"/>
      <c r="M42" s="29"/>
      <c r="N42" s="12"/>
    </row>
    <row r="43" spans="1:14" s="52" customFormat="1" ht="12" customHeight="1">
      <c r="A43" s="5"/>
      <c r="B43" s="4" t="s">
        <v>32</v>
      </c>
      <c r="C43" s="4"/>
      <c r="D43" s="9">
        <f t="shared" si="0"/>
        <v>0.0041003150585108665</v>
      </c>
      <c r="E43" s="9"/>
      <c r="F43" s="12">
        <v>306100</v>
      </c>
      <c r="G43" s="37"/>
      <c r="H43" s="48"/>
      <c r="I43" s="48"/>
      <c r="J43" s="12"/>
      <c r="K43" s="29"/>
      <c r="L43" s="29"/>
      <c r="M43" s="29"/>
      <c r="N43" s="12">
        <f>+F43+H43-J43-L43</f>
        <v>306100</v>
      </c>
    </row>
    <row r="44" spans="1:14" s="52" customFormat="1" ht="12.75">
      <c r="A44" s="5"/>
      <c r="B44" s="4" t="s">
        <v>33</v>
      </c>
      <c r="C44" s="4"/>
      <c r="D44" s="9">
        <f t="shared" si="0"/>
        <v>0.00180033434780745</v>
      </c>
      <c r="E44" s="9"/>
      <c r="F44" s="12">
        <v>134400</v>
      </c>
      <c r="G44" s="37"/>
      <c r="H44" s="48"/>
      <c r="I44" s="48"/>
      <c r="J44" s="12"/>
      <c r="K44" s="29"/>
      <c r="L44" s="29"/>
      <c r="M44" s="29"/>
      <c r="N44" s="12">
        <f>+F44+H44-J44-L44</f>
        <v>134400</v>
      </c>
    </row>
    <row r="45" spans="1:14" s="52" customFormat="1" ht="12.75">
      <c r="A45" s="5"/>
      <c r="B45" s="4" t="s">
        <v>120</v>
      </c>
      <c r="C45" s="4"/>
      <c r="D45" s="9">
        <f>F45/$F$56</f>
        <v>0.0001995906382613914</v>
      </c>
      <c r="E45" s="9"/>
      <c r="F45" s="12">
        <v>14900</v>
      </c>
      <c r="G45" s="37"/>
      <c r="H45" s="48"/>
      <c r="I45" s="48"/>
      <c r="J45" s="12">
        <v>298</v>
      </c>
      <c r="K45" s="29"/>
      <c r="L45" s="29"/>
      <c r="M45" s="29"/>
      <c r="N45" s="12">
        <f>+F45+H45-J45-L45</f>
        <v>14602</v>
      </c>
    </row>
    <row r="46" spans="1:14" s="52" customFormat="1" ht="12" customHeight="1">
      <c r="A46" s="5"/>
      <c r="B46" s="4" t="s">
        <v>88</v>
      </c>
      <c r="C46" s="4"/>
      <c r="D46" s="9">
        <f>F46/$F$56</f>
        <v>0.000300055724634575</v>
      </c>
      <c r="E46" s="9"/>
      <c r="F46" s="12">
        <v>22400</v>
      </c>
      <c r="G46" s="37"/>
      <c r="H46" s="48"/>
      <c r="I46" s="48"/>
      <c r="J46" s="12"/>
      <c r="K46" s="32"/>
      <c r="L46" s="32"/>
      <c r="M46" s="32"/>
      <c r="N46" s="12">
        <f>+F46+H46-J46-L46</f>
        <v>22400</v>
      </c>
    </row>
    <row r="47" spans="1:14" s="52" customFormat="1" ht="12.75">
      <c r="A47" s="5"/>
      <c r="B47" s="4" t="s">
        <v>105</v>
      </c>
      <c r="C47" s="4"/>
      <c r="D47" s="9">
        <f>F47/$F$56</f>
        <v>0.0001995906382613914</v>
      </c>
      <c r="E47" s="9"/>
      <c r="F47" s="12">
        <v>14900</v>
      </c>
      <c r="G47" s="37"/>
      <c r="H47" s="48"/>
      <c r="I47" s="48"/>
      <c r="J47" s="12">
        <v>304</v>
      </c>
      <c r="K47" s="29"/>
      <c r="L47" s="29"/>
      <c r="M47" s="29"/>
      <c r="N47" s="12">
        <f>+F47+H47-J47-L47</f>
        <v>14596</v>
      </c>
    </row>
    <row r="48" spans="1:10" ht="12.75">
      <c r="A48" s="52"/>
      <c r="B48" s="52"/>
      <c r="C48" s="52"/>
      <c r="D48" s="83"/>
      <c r="E48" s="83"/>
      <c r="F48" s="52"/>
      <c r="G48" s="52"/>
      <c r="H48" s="52"/>
      <c r="I48" s="52"/>
      <c r="J48" s="52"/>
    </row>
    <row r="49" spans="1:14" s="52" customFormat="1" ht="12.75">
      <c r="A49" s="5"/>
      <c r="B49" s="4" t="s">
        <v>121</v>
      </c>
      <c r="C49" s="4"/>
      <c r="D49" s="9">
        <f>F49/$F$56</f>
        <v>0.0007005765356423336</v>
      </c>
      <c r="E49" s="9"/>
      <c r="F49" s="12">
        <v>52300</v>
      </c>
      <c r="G49" s="37"/>
      <c r="H49" s="48"/>
      <c r="I49" s="48"/>
      <c r="J49" s="12"/>
      <c r="K49" s="29"/>
      <c r="L49" s="29"/>
      <c r="M49" s="29"/>
      <c r="N49" s="12">
        <f>+F49+H49-J49-L49</f>
        <v>52300</v>
      </c>
    </row>
    <row r="50" spans="1:14" s="52" customFormat="1" ht="12.75">
      <c r="A50" s="5"/>
      <c r="B50" s="4" t="s">
        <v>23</v>
      </c>
      <c r="C50" s="4"/>
      <c r="D50" s="9">
        <f t="shared" si="0"/>
        <v>0.00180033434780745</v>
      </c>
      <c r="E50" s="38"/>
      <c r="F50" s="12">
        <v>134400</v>
      </c>
      <c r="G50" s="37"/>
      <c r="H50" s="48"/>
      <c r="I50" s="57"/>
      <c r="J50" s="12">
        <v>2688</v>
      </c>
      <c r="K50" s="12"/>
      <c r="L50" s="12">
        <v>3549</v>
      </c>
      <c r="M50" s="12"/>
      <c r="N50" s="12">
        <f>+F50+H50-J50-L50</f>
        <v>128163</v>
      </c>
    </row>
    <row r="51" spans="1:14" s="52" customFormat="1" ht="12.75">
      <c r="A51" s="5"/>
      <c r="B51" s="4" t="s">
        <v>24</v>
      </c>
      <c r="C51" s="4"/>
      <c r="D51" s="9">
        <f>F51/$F$56</f>
        <v>0.0026000364353379914</v>
      </c>
      <c r="E51" s="38"/>
      <c r="F51" s="12">
        <v>194100</v>
      </c>
      <c r="G51" s="37"/>
      <c r="H51" s="48"/>
      <c r="I51" s="57"/>
      <c r="J51" s="12"/>
      <c r="K51" s="35"/>
      <c r="L51" s="35"/>
      <c r="M51" s="35"/>
      <c r="N51" s="12">
        <f>+F51+H51-J51-L51</f>
        <v>194100</v>
      </c>
    </row>
    <row r="52" spans="1:14" s="52" customFormat="1" ht="12" customHeight="1">
      <c r="A52" s="5"/>
      <c r="B52" s="4" t="s">
        <v>25</v>
      </c>
      <c r="C52" s="4"/>
      <c r="D52" s="10">
        <f t="shared" si="0"/>
        <v>0.032000139311586434</v>
      </c>
      <c r="E52" s="38"/>
      <c r="F52" s="33">
        <v>2388900</v>
      </c>
      <c r="G52" s="37"/>
      <c r="H52" s="50"/>
      <c r="I52" s="56"/>
      <c r="J52" s="33"/>
      <c r="K52" s="36"/>
      <c r="L52" s="130"/>
      <c r="M52" s="36"/>
      <c r="N52" s="33">
        <f>+F52+H52-J52-L52</f>
        <v>2388900</v>
      </c>
    </row>
    <row r="53" spans="1:14" s="52" customFormat="1" ht="12.75">
      <c r="A53" s="5"/>
      <c r="B53" s="5"/>
      <c r="C53" s="5"/>
      <c r="D53" s="6"/>
      <c r="E53" s="39"/>
      <c r="F53" s="29"/>
      <c r="G53" s="35"/>
      <c r="H53" s="48"/>
      <c r="I53" s="57"/>
      <c r="J53" s="12"/>
      <c r="K53" s="35"/>
      <c r="L53" s="12"/>
      <c r="M53" s="35"/>
      <c r="N53" s="29"/>
    </row>
    <row r="54" spans="1:16" s="52" customFormat="1" ht="12.75">
      <c r="A54" s="5"/>
      <c r="B54" s="4" t="s">
        <v>26</v>
      </c>
      <c r="C54" s="4"/>
      <c r="D54" s="9">
        <f>SUM(D13:D53)</f>
        <v>0.9875999292725793</v>
      </c>
      <c r="E54" s="38"/>
      <c r="F54" s="12">
        <f>SUM(F13:F52)</f>
        <v>73727100</v>
      </c>
      <c r="G54" s="37"/>
      <c r="H54" s="47">
        <f>SUM(H12:H52)</f>
        <v>10159500</v>
      </c>
      <c r="I54" s="56"/>
      <c r="J54" s="12">
        <f>SUM(J12:J53)</f>
        <v>225833</v>
      </c>
      <c r="K54" s="37"/>
      <c r="L54" s="12">
        <f>SUM(L12:L53)</f>
        <v>4595</v>
      </c>
      <c r="M54" s="37"/>
      <c r="N54" s="12">
        <f>SUM(N13:N52)</f>
        <v>83656172</v>
      </c>
      <c r="O54" s="100"/>
      <c r="P54" s="100"/>
    </row>
    <row r="55" spans="1:16" s="52" customFormat="1" ht="12.75">
      <c r="A55" s="5"/>
      <c r="B55" s="4" t="s">
        <v>117</v>
      </c>
      <c r="C55" s="4"/>
      <c r="D55" s="10">
        <v>0.0124</v>
      </c>
      <c r="E55" s="38"/>
      <c r="F55" s="33">
        <v>925700</v>
      </c>
      <c r="G55" s="37"/>
      <c r="H55" s="48"/>
      <c r="I55" s="57"/>
      <c r="J55" s="12"/>
      <c r="K55" s="35"/>
      <c r="L55" s="12"/>
      <c r="M55" s="35"/>
      <c r="N55" s="33">
        <f>+F55</f>
        <v>925700</v>
      </c>
      <c r="P55" s="100"/>
    </row>
    <row r="56" spans="1:16" s="52" customFormat="1" ht="13.5" thickBot="1">
      <c r="A56" s="5"/>
      <c r="B56" s="4" t="s">
        <v>0</v>
      </c>
      <c r="C56" s="4"/>
      <c r="D56" s="11">
        <f>+D54+D55</f>
        <v>0.9999999292725793</v>
      </c>
      <c r="E56" s="38"/>
      <c r="F56" s="34">
        <f>SUM(F54:F55)</f>
        <v>74652800</v>
      </c>
      <c r="G56" s="37"/>
      <c r="H56" s="51">
        <f>+H54</f>
        <v>10159500</v>
      </c>
      <c r="I56" s="56"/>
      <c r="J56" s="34">
        <f>+J54</f>
        <v>225833</v>
      </c>
      <c r="K56" s="37"/>
      <c r="L56" s="34">
        <f>+L54</f>
        <v>4595</v>
      </c>
      <c r="M56" s="37"/>
      <c r="N56" s="34">
        <f>+N54+N55</f>
        <v>84581872</v>
      </c>
      <c r="P56" s="100"/>
    </row>
    <row r="57" spans="1:14" s="52" customFormat="1" ht="13.5" thickTop="1">
      <c r="A57" s="5"/>
      <c r="B57" s="5"/>
      <c r="C57" s="5"/>
      <c r="D57" s="6"/>
      <c r="E57" s="39"/>
      <c r="F57" s="29"/>
      <c r="G57" s="35"/>
      <c r="H57" s="29"/>
      <c r="I57" s="35"/>
      <c r="J57" s="29"/>
      <c r="K57" s="35"/>
      <c r="L57" s="35"/>
      <c r="M57" s="35"/>
      <c r="N57" s="29"/>
    </row>
    <row r="58" spans="1:14" s="52" customFormat="1" ht="13.5" customHeight="1">
      <c r="A58" s="5"/>
      <c r="B58" s="141" t="s">
        <v>128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</row>
    <row r="59" spans="1:14" s="52" customFormat="1" ht="13.5" customHeight="1">
      <c r="A59" s="5"/>
      <c r="B59" s="141" t="s">
        <v>129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1:14" s="52" customFormat="1" ht="12.75">
      <c r="A60" s="5"/>
      <c r="B60" s="142" t="s">
        <v>108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</row>
    <row r="61" spans="1:14" s="52" customFormat="1" ht="12.75">
      <c r="A61" s="5"/>
      <c r="B61" s="143" t="s">
        <v>143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</row>
    <row r="62" spans="1:10" ht="15">
      <c r="A62" s="1"/>
      <c r="B62" s="52" t="s">
        <v>116</v>
      </c>
      <c r="C62" s="52"/>
      <c r="D62" s="83"/>
      <c r="E62" s="83"/>
      <c r="F62" s="52"/>
      <c r="G62" s="52"/>
      <c r="H62" s="52"/>
      <c r="I62" s="52"/>
      <c r="J62" s="52"/>
    </row>
    <row r="63" ht="12.75">
      <c r="A63" s="106"/>
    </row>
    <row r="64" spans="4:5" ht="12.75">
      <c r="D64" s="3"/>
      <c r="E64" s="3"/>
    </row>
  </sheetData>
  <mergeCells count="10">
    <mergeCell ref="B1:N1"/>
    <mergeCell ref="B6:N6"/>
    <mergeCell ref="B3:N3"/>
    <mergeCell ref="B4:N4"/>
    <mergeCell ref="B5:N5"/>
    <mergeCell ref="B58:N58"/>
    <mergeCell ref="B60:N60"/>
    <mergeCell ref="B61:N61"/>
    <mergeCell ref="F8:H8"/>
    <mergeCell ref="B59:N59"/>
  </mergeCells>
  <printOptions horizontalCentered="1"/>
  <pageMargins left="0" right="0" top="0.99" bottom="0" header="0" footer="0"/>
  <pageSetup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45">
      <selection activeCell="B62" sqref="B62"/>
    </sheetView>
  </sheetViews>
  <sheetFormatPr defaultColWidth="9.140625" defaultRowHeight="12.75"/>
  <cols>
    <col min="1" max="1" width="3.28125" style="3" customWidth="1"/>
    <col min="2" max="2" width="25.7109375" style="3" customWidth="1"/>
    <col min="3" max="3" width="0.9921875" style="3" customWidth="1"/>
    <col min="4" max="4" width="15.421875" style="105" customWidth="1"/>
    <col min="5" max="5" width="0.9921875" style="105" customWidth="1"/>
    <col min="6" max="6" width="16.28125" style="3" customWidth="1"/>
    <col min="7" max="7" width="0.85546875" style="3" customWidth="1"/>
    <col min="8" max="8" width="18.00390625" style="3" customWidth="1"/>
    <col min="9" max="9" width="5.00390625" style="3" customWidth="1"/>
    <col min="10" max="10" width="10.28125" style="3" customWidth="1"/>
    <col min="11" max="11" width="1.28515625" style="3" customWidth="1"/>
    <col min="12" max="12" width="12.7109375" style="3" customWidth="1"/>
    <col min="13" max="13" width="1.28515625" style="3" customWidth="1"/>
    <col min="14" max="14" width="13.140625" style="3" customWidth="1"/>
    <col min="15" max="16384" width="10.28125" style="3" customWidth="1"/>
  </cols>
  <sheetData>
    <row r="1" spans="1:14" ht="12.75">
      <c r="A1" s="145" t="s">
        <v>135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3" spans="1:14" ht="12.75">
      <c r="A3" s="149" t="s">
        <v>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2.75">
      <c r="A4" s="149" t="s">
        <v>56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2.75">
      <c r="A5" s="149" t="s">
        <v>124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2.75">
      <c r="A6" s="149" t="s">
        <v>109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4:9" s="19" customFormat="1" ht="13.5" thickBot="1">
      <c r="D8" s="20"/>
      <c r="E8" s="20"/>
      <c r="F8" s="148" t="s">
        <v>57</v>
      </c>
      <c r="G8" s="148"/>
      <c r="H8" s="148"/>
      <c r="I8" s="41"/>
    </row>
    <row r="9" spans="2:9" s="19" customFormat="1" ht="15.75" customHeight="1">
      <c r="B9" s="15"/>
      <c r="C9" s="15"/>
      <c r="D9" s="20"/>
      <c r="E9" s="20"/>
      <c r="H9" s="109"/>
      <c r="I9" s="18"/>
    </row>
    <row r="10" spans="4:8" s="19" customFormat="1" ht="12.75" customHeight="1">
      <c r="D10" s="20"/>
      <c r="E10" s="20"/>
      <c r="H10" s="19" t="s">
        <v>90</v>
      </c>
    </row>
    <row r="11" spans="2:12" s="19" customFormat="1" ht="15.75" customHeight="1">
      <c r="B11" s="15"/>
      <c r="C11" s="15"/>
      <c r="D11" s="20"/>
      <c r="E11" s="20"/>
      <c r="F11" s="15"/>
      <c r="G11" s="15"/>
      <c r="H11" s="19" t="s">
        <v>91</v>
      </c>
      <c r="J11" s="64" t="s">
        <v>113</v>
      </c>
      <c r="L11" s="131"/>
    </row>
    <row r="12" spans="2:14" s="19" customFormat="1" ht="13.5" thickBot="1">
      <c r="B12" s="22" t="s">
        <v>94</v>
      </c>
      <c r="C12" s="42"/>
      <c r="D12" s="23" t="s">
        <v>95</v>
      </c>
      <c r="E12" s="43"/>
      <c r="F12" s="21" t="s">
        <v>37</v>
      </c>
      <c r="G12" s="41"/>
      <c r="H12" s="21" t="s">
        <v>92</v>
      </c>
      <c r="I12" s="41"/>
      <c r="J12" s="21" t="s">
        <v>93</v>
      </c>
      <c r="K12" s="41"/>
      <c r="L12" s="132"/>
      <c r="M12" s="41"/>
      <c r="N12" s="21" t="s">
        <v>41</v>
      </c>
    </row>
    <row r="13" spans="2:13" ht="12.75">
      <c r="B13" s="80"/>
      <c r="C13" s="103"/>
      <c r="D13" s="81"/>
      <c r="E13" s="104"/>
      <c r="G13" s="54"/>
      <c r="I13" s="54"/>
      <c r="K13" s="54"/>
      <c r="L13" s="54"/>
      <c r="M13" s="54"/>
    </row>
    <row r="14" spans="1:14" s="52" customFormat="1" ht="12.75">
      <c r="A14" s="5"/>
      <c r="B14" s="4" t="s">
        <v>58</v>
      </c>
      <c r="C14" s="44"/>
      <c r="D14" s="9">
        <f>F14/$F$57</f>
        <v>0.0001995906382613914</v>
      </c>
      <c r="E14" s="38"/>
      <c r="F14" s="12">
        <v>14900</v>
      </c>
      <c r="G14" s="37"/>
      <c r="H14" s="46"/>
      <c r="I14" s="55"/>
      <c r="J14" s="12"/>
      <c r="K14" s="35"/>
      <c r="L14" s="35"/>
      <c r="M14" s="35"/>
      <c r="N14" s="12">
        <f>+F14+H14-J14-L14</f>
        <v>14900</v>
      </c>
    </row>
    <row r="15" spans="1:14" s="52" customFormat="1" ht="12.75">
      <c r="A15" s="5"/>
      <c r="B15" s="4" t="s">
        <v>59</v>
      </c>
      <c r="C15" s="44"/>
      <c r="D15" s="9">
        <f aca="true" t="shared" si="0" ref="D15:D52">F15/$F$57</f>
        <v>0.04900017146041408</v>
      </c>
      <c r="E15" s="38"/>
      <c r="F15" s="12">
        <v>3658000</v>
      </c>
      <c r="G15" s="37"/>
      <c r="H15" s="46"/>
      <c r="I15" s="55"/>
      <c r="J15" s="12"/>
      <c r="K15" s="35"/>
      <c r="L15" s="35"/>
      <c r="M15" s="35"/>
      <c r="N15" s="12">
        <f>+F15+H15-J15-L15</f>
        <v>3658000</v>
      </c>
    </row>
    <row r="16" spans="1:14" s="52" customFormat="1" ht="12.75">
      <c r="A16" s="5"/>
      <c r="B16" s="4" t="s">
        <v>3</v>
      </c>
      <c r="C16" s="44"/>
      <c r="D16" s="9">
        <f t="shared" si="0"/>
        <v>0.0007005765356423336</v>
      </c>
      <c r="E16" s="38"/>
      <c r="F16" s="12">
        <v>52300</v>
      </c>
      <c r="G16" s="37"/>
      <c r="H16" s="46"/>
      <c r="I16" s="55"/>
      <c r="J16" s="12">
        <v>1569</v>
      </c>
      <c r="K16" s="35"/>
      <c r="L16" s="35"/>
      <c r="M16" s="35"/>
      <c r="N16" s="12">
        <f>+F16+H16-J16-L16</f>
        <v>50731</v>
      </c>
    </row>
    <row r="17" spans="1:14" s="52" customFormat="1" ht="12" customHeight="1">
      <c r="A17" s="5"/>
      <c r="B17" s="4" t="s">
        <v>60</v>
      </c>
      <c r="C17" s="44"/>
      <c r="D17" s="9">
        <f t="shared" si="0"/>
        <v>0.0007997020875305414</v>
      </c>
      <c r="E17" s="38"/>
      <c r="F17" s="12">
        <v>59700</v>
      </c>
      <c r="G17" s="37"/>
      <c r="H17" s="47">
        <v>8500</v>
      </c>
      <c r="I17" s="56"/>
      <c r="J17" s="30"/>
      <c r="K17" s="45"/>
      <c r="L17" s="45"/>
      <c r="M17" s="45"/>
      <c r="N17" s="12">
        <f>+F17+H17-J17-L17</f>
        <v>68200</v>
      </c>
    </row>
    <row r="18" spans="1:14" s="52" customFormat="1" ht="12.75">
      <c r="A18" s="5"/>
      <c r="B18" s="4" t="s">
        <v>48</v>
      </c>
      <c r="C18" s="44"/>
      <c r="D18" s="9">
        <f t="shared" si="0"/>
        <v>0.000300055724634575</v>
      </c>
      <c r="E18" s="38"/>
      <c r="F18" s="12">
        <v>22400</v>
      </c>
      <c r="G18" s="37"/>
      <c r="H18" s="48"/>
      <c r="I18" s="57"/>
      <c r="J18" s="12">
        <v>448</v>
      </c>
      <c r="K18" s="35"/>
      <c r="L18" s="35"/>
      <c r="M18" s="35"/>
      <c r="N18" s="12">
        <f>+F18+H18-J18-L18</f>
        <v>21952</v>
      </c>
    </row>
    <row r="19" spans="1:14" s="52" customFormat="1" ht="12.75">
      <c r="A19" s="5"/>
      <c r="B19" s="4"/>
      <c r="C19" s="44"/>
      <c r="D19" s="9"/>
      <c r="E19" s="38"/>
      <c r="F19" s="12"/>
      <c r="G19" s="37"/>
      <c r="H19" s="48"/>
      <c r="I19" s="57"/>
      <c r="J19" s="12"/>
      <c r="K19" s="35"/>
      <c r="L19" s="35"/>
      <c r="M19" s="35"/>
      <c r="N19" s="12"/>
    </row>
    <row r="20" spans="1:14" s="52" customFormat="1" ht="12.75">
      <c r="A20" s="5"/>
      <c r="B20" s="4" t="s">
        <v>61</v>
      </c>
      <c r="C20" s="44"/>
      <c r="D20" s="9">
        <f t="shared" si="0"/>
        <v>0.0007005765356423336</v>
      </c>
      <c r="E20" s="38"/>
      <c r="F20" s="12">
        <v>52300</v>
      </c>
      <c r="G20" s="37"/>
      <c r="H20" s="48"/>
      <c r="I20" s="57"/>
      <c r="J20" s="12"/>
      <c r="K20" s="35"/>
      <c r="L20" s="35"/>
      <c r="M20" s="35"/>
      <c r="N20" s="12">
        <f>+F20+H20-J20-L20</f>
        <v>52300</v>
      </c>
    </row>
    <row r="21" spans="1:14" s="52" customFormat="1" ht="12.75">
      <c r="A21" s="5"/>
      <c r="B21" s="4" t="s">
        <v>62</v>
      </c>
      <c r="C21" s="44"/>
      <c r="D21" s="9">
        <f t="shared" si="0"/>
        <v>0.08549980710703417</v>
      </c>
      <c r="E21" s="38"/>
      <c r="F21" s="12">
        <v>6382800</v>
      </c>
      <c r="G21" s="37"/>
      <c r="H21" s="48"/>
      <c r="I21" s="57"/>
      <c r="J21" s="12"/>
      <c r="K21" s="35"/>
      <c r="L21" s="35"/>
      <c r="M21" s="35"/>
      <c r="N21" s="12">
        <f>+F21+H21-J21-L21</f>
        <v>6382800</v>
      </c>
    </row>
    <row r="22" spans="1:14" s="52" customFormat="1" ht="12" customHeight="1">
      <c r="A22" s="5"/>
      <c r="B22" s="4" t="s">
        <v>28</v>
      </c>
      <c r="C22" s="44"/>
      <c r="D22" s="9">
        <f t="shared" si="0"/>
        <v>0.12360018646320031</v>
      </c>
      <c r="E22" s="38"/>
      <c r="F22" s="12">
        <v>9227100</v>
      </c>
      <c r="G22" s="37"/>
      <c r="H22" s="126"/>
      <c r="I22" s="58"/>
      <c r="J22" s="12">
        <v>207610</v>
      </c>
      <c r="K22" s="36"/>
      <c r="L22" s="36"/>
      <c r="M22" s="36"/>
      <c r="N22" s="12">
        <f>+F22+H22-J22-L22</f>
        <v>9019490</v>
      </c>
    </row>
    <row r="23" spans="1:15" s="52" customFormat="1" ht="12" customHeight="1">
      <c r="A23" s="5"/>
      <c r="B23" s="4" t="s">
        <v>63</v>
      </c>
      <c r="C23" s="44"/>
      <c r="D23" s="9">
        <f t="shared" si="0"/>
        <v>0.005399663508937374</v>
      </c>
      <c r="E23" s="38"/>
      <c r="F23" s="12">
        <v>403100</v>
      </c>
      <c r="G23" s="37"/>
      <c r="H23" s="126"/>
      <c r="I23" s="58"/>
      <c r="J23" s="12">
        <v>8062</v>
      </c>
      <c r="K23" s="36"/>
      <c r="L23" s="36"/>
      <c r="M23" s="36"/>
      <c r="N23" s="12">
        <f>+F23+H23-J23-L23</f>
        <v>395038</v>
      </c>
      <c r="O23" s="82"/>
    </row>
    <row r="24" spans="1:15" s="52" customFormat="1" ht="12" customHeight="1">
      <c r="A24" s="5"/>
      <c r="B24" s="4" t="s">
        <v>64</v>
      </c>
      <c r="C24" s="44"/>
      <c r="D24" s="9">
        <f t="shared" si="0"/>
        <v>0.009399513481075056</v>
      </c>
      <c r="E24" s="38"/>
      <c r="F24" s="12">
        <v>701700</v>
      </c>
      <c r="G24" s="37"/>
      <c r="H24" s="126"/>
      <c r="I24" s="58"/>
      <c r="J24" s="12"/>
      <c r="K24" s="36"/>
      <c r="L24" s="36"/>
      <c r="M24" s="36"/>
      <c r="N24" s="12">
        <f>+F24+H24-J24-L24</f>
        <v>701700</v>
      </c>
      <c r="O24" s="82"/>
    </row>
    <row r="25" spans="1:15" s="52" customFormat="1" ht="14.25">
      <c r="A25" s="5"/>
      <c r="B25" s="4"/>
      <c r="C25" s="44"/>
      <c r="D25" s="9"/>
      <c r="E25" s="38"/>
      <c r="F25" s="12"/>
      <c r="G25" s="37"/>
      <c r="H25" s="126"/>
      <c r="I25" s="58"/>
      <c r="J25" s="12"/>
      <c r="K25" s="36"/>
      <c r="L25" s="36"/>
      <c r="M25" s="36"/>
      <c r="N25" s="12"/>
      <c r="O25" s="82"/>
    </row>
    <row r="26" spans="1:14" s="52" customFormat="1" ht="12.75">
      <c r="A26" s="5"/>
      <c r="B26" s="4" t="s">
        <v>10</v>
      </c>
      <c r="C26" s="44"/>
      <c r="D26" s="9">
        <f t="shared" si="0"/>
        <v>0.0012993484504265078</v>
      </c>
      <c r="E26" s="38"/>
      <c r="F26" s="12">
        <v>97000</v>
      </c>
      <c r="G26" s="37"/>
      <c r="H26" s="48"/>
      <c r="I26" s="57"/>
      <c r="J26" s="12"/>
      <c r="K26" s="35"/>
      <c r="L26" s="35"/>
      <c r="M26" s="35"/>
      <c r="N26" s="12">
        <f aca="true" t="shared" si="1" ref="N26:N36">+F26+H26-J26-L26</f>
        <v>97000</v>
      </c>
    </row>
    <row r="27" spans="1:14" s="52" customFormat="1" ht="12.75">
      <c r="A27" s="5"/>
      <c r="B27" s="4" t="s">
        <v>65</v>
      </c>
      <c r="C27" s="44"/>
      <c r="D27" s="9">
        <f t="shared" si="0"/>
        <v>0.0001995906382613914</v>
      </c>
      <c r="E27" s="38"/>
      <c r="F27" s="12">
        <v>14900</v>
      </c>
      <c r="G27" s="37"/>
      <c r="H27" s="48"/>
      <c r="I27" s="57"/>
      <c r="J27" s="12"/>
      <c r="K27" s="35"/>
      <c r="L27" s="35"/>
      <c r="M27" s="35"/>
      <c r="N27" s="12">
        <f t="shared" si="1"/>
        <v>14900</v>
      </c>
    </row>
    <row r="28" spans="1:14" s="52" customFormat="1" ht="12.75">
      <c r="A28" s="5"/>
      <c r="B28" s="4" t="s">
        <v>66</v>
      </c>
      <c r="C28" s="44"/>
      <c r="D28" s="9">
        <f t="shared" si="0"/>
        <v>0.00180033434780745</v>
      </c>
      <c r="E28" s="38"/>
      <c r="F28" s="12">
        <v>134400</v>
      </c>
      <c r="G28" s="37"/>
      <c r="H28" s="48"/>
      <c r="I28" s="57"/>
      <c r="J28" s="12"/>
      <c r="K28" s="37"/>
      <c r="L28" s="37"/>
      <c r="M28" s="37"/>
      <c r="N28" s="12">
        <f t="shared" si="1"/>
        <v>134400</v>
      </c>
    </row>
    <row r="29" spans="1:14" s="52" customFormat="1" ht="12" customHeight="1">
      <c r="A29" s="5"/>
      <c r="B29" s="4" t="s">
        <v>13</v>
      </c>
      <c r="C29" s="44"/>
      <c r="D29" s="9">
        <f t="shared" si="0"/>
        <v>0.0007005765356423336</v>
      </c>
      <c r="E29" s="38"/>
      <c r="F29" s="12">
        <v>52300</v>
      </c>
      <c r="G29" s="37"/>
      <c r="H29" s="126"/>
      <c r="I29" s="58"/>
      <c r="J29" s="12">
        <v>1046</v>
      </c>
      <c r="K29" s="36"/>
      <c r="L29" s="12">
        <v>1046</v>
      </c>
      <c r="M29" s="36"/>
      <c r="N29" s="12">
        <f t="shared" si="1"/>
        <v>50208</v>
      </c>
    </row>
    <row r="30" spans="1:14" s="52" customFormat="1" ht="12" customHeight="1">
      <c r="A30" s="5"/>
      <c r="B30" s="4" t="s">
        <v>67</v>
      </c>
      <c r="C30" s="44"/>
      <c r="D30" s="9">
        <f t="shared" si="0"/>
        <v>0.5946983904153629</v>
      </c>
      <c r="E30" s="38"/>
      <c r="F30" s="12">
        <v>44395900</v>
      </c>
      <c r="G30" s="37"/>
      <c r="H30" s="47">
        <v>10140000</v>
      </c>
      <c r="I30" s="73" t="s">
        <v>142</v>
      </c>
      <c r="J30" s="30"/>
      <c r="K30" s="45"/>
      <c r="L30" s="45"/>
      <c r="M30" s="45"/>
      <c r="N30" s="12">
        <f t="shared" si="1"/>
        <v>54535900</v>
      </c>
    </row>
    <row r="31" spans="1:14" s="52" customFormat="1" ht="14.25">
      <c r="A31" s="5"/>
      <c r="B31" s="4"/>
      <c r="C31" s="44"/>
      <c r="D31" s="9"/>
      <c r="E31" s="38"/>
      <c r="F31" s="12"/>
      <c r="G31" s="37"/>
      <c r="H31" s="48"/>
      <c r="I31" s="57"/>
      <c r="J31" s="30"/>
      <c r="K31" s="45"/>
      <c r="L31" s="45"/>
      <c r="M31" s="45"/>
      <c r="N31" s="12"/>
    </row>
    <row r="32" spans="1:14" s="52" customFormat="1" ht="12.75">
      <c r="A32" s="5"/>
      <c r="B32" s="4" t="s">
        <v>68</v>
      </c>
      <c r="C32" s="44"/>
      <c r="D32" s="9">
        <f t="shared" si="0"/>
        <v>0.000300055724634575</v>
      </c>
      <c r="E32" s="38"/>
      <c r="F32" s="12">
        <v>22400</v>
      </c>
      <c r="G32" s="37"/>
      <c r="H32" s="48"/>
      <c r="I32" s="57"/>
      <c r="J32" s="12"/>
      <c r="K32" s="35"/>
      <c r="L32" s="35"/>
      <c r="M32" s="35"/>
      <c r="N32" s="12">
        <f t="shared" si="1"/>
        <v>22400</v>
      </c>
    </row>
    <row r="33" spans="1:14" s="52" customFormat="1" ht="12.75">
      <c r="A33" s="5"/>
      <c r="B33" s="4" t="s">
        <v>16</v>
      </c>
      <c r="C33" s="44"/>
      <c r="D33" s="9">
        <f t="shared" si="0"/>
        <v>0.0012993484504265078</v>
      </c>
      <c r="E33" s="38"/>
      <c r="F33" s="12">
        <v>97000</v>
      </c>
      <c r="G33" s="37"/>
      <c r="H33" s="48"/>
      <c r="I33" s="57"/>
      <c r="J33" s="12">
        <v>1941</v>
      </c>
      <c r="K33" s="35"/>
      <c r="L33" s="35"/>
      <c r="M33" s="35"/>
      <c r="N33" s="12">
        <f t="shared" si="1"/>
        <v>95059</v>
      </c>
    </row>
    <row r="34" spans="1:14" s="52" customFormat="1" ht="12.75">
      <c r="A34" s="5"/>
      <c r="B34" s="4" t="s">
        <v>17</v>
      </c>
      <c r="C34" s="44"/>
      <c r="D34" s="9">
        <f t="shared" si="0"/>
        <v>0.0001995906382613914</v>
      </c>
      <c r="E34" s="38"/>
      <c r="F34" s="12">
        <v>14900</v>
      </c>
      <c r="G34" s="37"/>
      <c r="H34" s="48"/>
      <c r="I34" s="57"/>
      <c r="J34" s="12">
        <v>298</v>
      </c>
      <c r="K34" s="35"/>
      <c r="L34" s="35"/>
      <c r="M34" s="35"/>
      <c r="N34" s="12">
        <f t="shared" si="1"/>
        <v>14602</v>
      </c>
    </row>
    <row r="35" spans="1:14" s="52" customFormat="1" ht="12.75">
      <c r="A35" s="5"/>
      <c r="B35" s="4" t="s">
        <v>29</v>
      </c>
      <c r="C35" s="44"/>
      <c r="D35" s="9">
        <f t="shared" si="0"/>
        <v>0.0007005765356423336</v>
      </c>
      <c r="E35" s="38"/>
      <c r="F35" s="12">
        <v>52300</v>
      </c>
      <c r="G35" s="37"/>
      <c r="H35" s="48"/>
      <c r="I35" s="57"/>
      <c r="J35" s="12">
        <v>1569</v>
      </c>
      <c r="K35" s="35"/>
      <c r="L35" s="35"/>
      <c r="M35" s="35"/>
      <c r="N35" s="12">
        <f t="shared" si="1"/>
        <v>50731</v>
      </c>
    </row>
    <row r="36" spans="1:14" s="52" customFormat="1" ht="12.75">
      <c r="A36" s="5"/>
      <c r="B36" s="4" t="s">
        <v>18</v>
      </c>
      <c r="C36" s="44"/>
      <c r="D36" s="9">
        <f t="shared" si="0"/>
        <v>0.0007005765356423336</v>
      </c>
      <c r="E36" s="38"/>
      <c r="F36" s="12">
        <v>52300</v>
      </c>
      <c r="G36" s="37"/>
      <c r="H36" s="48"/>
      <c r="I36" s="57"/>
      <c r="J36" s="12"/>
      <c r="K36" s="35"/>
      <c r="L36" s="35"/>
      <c r="M36" s="35"/>
      <c r="N36" s="12">
        <f t="shared" si="1"/>
        <v>52300</v>
      </c>
    </row>
    <row r="37" spans="1:14" s="52" customFormat="1" ht="12.75">
      <c r="A37" s="5"/>
      <c r="B37" s="4"/>
      <c r="C37" s="44"/>
      <c r="D37" s="9"/>
      <c r="E37" s="38"/>
      <c r="F37" s="12"/>
      <c r="G37" s="37"/>
      <c r="H37" s="48"/>
      <c r="I37" s="57"/>
      <c r="J37" s="12"/>
      <c r="K37" s="35"/>
      <c r="L37" s="35"/>
      <c r="M37" s="35"/>
      <c r="N37" s="12"/>
    </row>
    <row r="38" spans="1:14" s="52" customFormat="1" ht="12.75">
      <c r="A38" s="5"/>
      <c r="B38" s="4" t="s">
        <v>69</v>
      </c>
      <c r="C38" s="44"/>
      <c r="D38" s="9">
        <f t="shared" si="0"/>
        <v>0.00180033434780745</v>
      </c>
      <c r="E38" s="38"/>
      <c r="F38" s="12">
        <v>134400</v>
      </c>
      <c r="G38" s="37"/>
      <c r="H38" s="48"/>
      <c r="I38" s="57"/>
      <c r="J38" s="12"/>
      <c r="K38" s="35"/>
      <c r="L38" s="35"/>
      <c r="M38" s="35"/>
      <c r="N38" s="12">
        <f>+F38+H38-J38-L38</f>
        <v>134400</v>
      </c>
    </row>
    <row r="39" spans="1:14" s="52" customFormat="1" ht="12" customHeight="1">
      <c r="A39" s="5"/>
      <c r="B39" s="4" t="s">
        <v>70</v>
      </c>
      <c r="C39" s="44"/>
      <c r="D39" s="9">
        <f t="shared" si="0"/>
        <v>0.06080013073856573</v>
      </c>
      <c r="E39" s="38"/>
      <c r="F39" s="12">
        <v>4538900</v>
      </c>
      <c r="G39" s="37"/>
      <c r="H39" s="47">
        <v>11000</v>
      </c>
      <c r="I39" s="56"/>
      <c r="J39" s="12"/>
      <c r="K39" s="45"/>
      <c r="L39" s="45"/>
      <c r="M39" s="45"/>
      <c r="N39" s="12">
        <f>+F39+H39-J39-L39</f>
        <v>4549900</v>
      </c>
    </row>
    <row r="40" spans="1:14" s="52" customFormat="1" ht="12.75">
      <c r="A40" s="5"/>
      <c r="B40" s="4" t="s">
        <v>20</v>
      </c>
      <c r="C40" s="44"/>
      <c r="D40" s="9">
        <f t="shared" si="0"/>
        <v>0.0007005765356423336</v>
      </c>
      <c r="E40" s="38"/>
      <c r="F40" s="12">
        <v>52300</v>
      </c>
      <c r="G40" s="37"/>
      <c r="H40" s="48"/>
      <c r="I40" s="57"/>
      <c r="J40" s="12"/>
      <c r="K40" s="35"/>
      <c r="L40" s="35"/>
      <c r="M40" s="35"/>
      <c r="N40" s="12">
        <f>+F40+H40-J40-L40</f>
        <v>52300</v>
      </c>
    </row>
    <row r="41" spans="1:14" s="52" customFormat="1" ht="12.75">
      <c r="A41" s="5"/>
      <c r="B41" s="4" t="s">
        <v>31</v>
      </c>
      <c r="C41" s="44"/>
      <c r="D41" s="9">
        <f t="shared" si="0"/>
        <v>0.0012993484504265078</v>
      </c>
      <c r="E41" s="38"/>
      <c r="F41" s="12">
        <v>97000</v>
      </c>
      <c r="G41" s="37"/>
      <c r="H41" s="48"/>
      <c r="I41" s="57"/>
      <c r="J41" s="12"/>
      <c r="K41" s="35"/>
      <c r="L41" s="35"/>
      <c r="M41" s="35"/>
      <c r="N41" s="12">
        <f>+F41+H41-J41-L41</f>
        <v>97000</v>
      </c>
    </row>
    <row r="42" spans="1:14" s="52" customFormat="1" ht="12.75">
      <c r="A42" s="5"/>
      <c r="B42" s="4" t="s">
        <v>27</v>
      </c>
      <c r="C42" s="44"/>
      <c r="D42" s="9">
        <f t="shared" si="0"/>
        <v>0.00180033434780745</v>
      </c>
      <c r="E42" s="38"/>
      <c r="F42" s="12">
        <v>134400</v>
      </c>
      <c r="G42" s="37"/>
      <c r="H42" s="48"/>
      <c r="I42" s="57"/>
      <c r="J42" s="12"/>
      <c r="K42" s="35"/>
      <c r="L42" s="35"/>
      <c r="M42" s="35"/>
      <c r="N42" s="12">
        <f>+F42+H42-J42-L42</f>
        <v>134400</v>
      </c>
    </row>
    <row r="43" spans="1:14" s="52" customFormat="1" ht="12.75">
      <c r="A43" s="5"/>
      <c r="B43" s="4"/>
      <c r="C43" s="44"/>
      <c r="D43" s="9"/>
      <c r="E43" s="38"/>
      <c r="F43" s="12"/>
      <c r="G43" s="37"/>
      <c r="H43" s="48"/>
      <c r="I43" s="57"/>
      <c r="J43" s="12"/>
      <c r="K43" s="35"/>
      <c r="L43" s="35"/>
      <c r="M43" s="35"/>
      <c r="N43" s="12"/>
    </row>
    <row r="44" spans="1:14" s="52" customFormat="1" ht="12" customHeight="1">
      <c r="A44" s="5"/>
      <c r="B44" s="4" t="s">
        <v>71</v>
      </c>
      <c r="C44" s="44"/>
      <c r="D44" s="9">
        <f t="shared" si="0"/>
        <v>0.0041003150585108665</v>
      </c>
      <c r="E44" s="38"/>
      <c r="F44" s="12">
        <v>306100</v>
      </c>
      <c r="G44" s="37"/>
      <c r="H44" s="48"/>
      <c r="I44" s="57"/>
      <c r="J44" s="12"/>
      <c r="K44" s="35"/>
      <c r="L44" s="35"/>
      <c r="M44" s="35"/>
      <c r="N44" s="12">
        <f>+F44+H44-J44-L44</f>
        <v>306100</v>
      </c>
    </row>
    <row r="45" spans="1:14" s="52" customFormat="1" ht="12.75">
      <c r="A45" s="5"/>
      <c r="B45" s="4" t="s">
        <v>89</v>
      </c>
      <c r="C45" s="44"/>
      <c r="D45" s="9">
        <f t="shared" si="0"/>
        <v>0.00180033434780745</v>
      </c>
      <c r="E45" s="38"/>
      <c r="F45" s="12">
        <v>134400</v>
      </c>
      <c r="G45" s="37"/>
      <c r="H45" s="48"/>
      <c r="I45" s="57"/>
      <c r="J45" s="12"/>
      <c r="K45" s="35"/>
      <c r="L45" s="35"/>
      <c r="M45" s="35"/>
      <c r="N45" s="12">
        <f>+F45+H45-J45-L45</f>
        <v>134400</v>
      </c>
    </row>
    <row r="46" spans="1:14" s="52" customFormat="1" ht="12.75">
      <c r="A46" s="5"/>
      <c r="B46" s="4" t="s">
        <v>96</v>
      </c>
      <c r="C46" s="44"/>
      <c r="D46" s="9">
        <f>F46/$F$57</f>
        <v>0.0001995906382613914</v>
      </c>
      <c r="E46" s="38"/>
      <c r="F46" s="12">
        <v>14900</v>
      </c>
      <c r="G46" s="37"/>
      <c r="H46" s="48"/>
      <c r="I46" s="57"/>
      <c r="J46" s="12">
        <v>298</v>
      </c>
      <c r="K46" s="35"/>
      <c r="L46" s="35"/>
      <c r="M46" s="35"/>
      <c r="N46" s="12">
        <f>+F46+H46-J46-L46</f>
        <v>14602</v>
      </c>
    </row>
    <row r="47" spans="1:14" s="52" customFormat="1" ht="12" customHeight="1">
      <c r="A47" s="5"/>
      <c r="B47" s="4" t="s">
        <v>72</v>
      </c>
      <c r="C47" s="44"/>
      <c r="D47" s="9">
        <f>F47/$F$57</f>
        <v>0.000300055724634575</v>
      </c>
      <c r="E47" s="38"/>
      <c r="F47" s="12">
        <v>22400</v>
      </c>
      <c r="G47" s="37"/>
      <c r="H47" s="48"/>
      <c r="I47" s="57"/>
      <c r="J47" s="12"/>
      <c r="K47" s="36"/>
      <c r="L47" s="36"/>
      <c r="M47" s="36"/>
      <c r="N47" s="12">
        <f>+F47+H47-J47-L47</f>
        <v>22400</v>
      </c>
    </row>
    <row r="48" spans="1:14" s="52" customFormat="1" ht="12.75">
      <c r="A48" s="5"/>
      <c r="B48" s="4" t="s">
        <v>73</v>
      </c>
      <c r="C48" s="44"/>
      <c r="D48" s="9">
        <f>F48/$F$57</f>
        <v>0.0001995906382613914</v>
      </c>
      <c r="E48" s="38"/>
      <c r="F48" s="12">
        <v>14900</v>
      </c>
      <c r="G48" s="37"/>
      <c r="H48" s="48"/>
      <c r="I48" s="57"/>
      <c r="J48" s="12">
        <v>304</v>
      </c>
      <c r="K48" s="35"/>
      <c r="L48" s="35"/>
      <c r="M48" s="35"/>
      <c r="N48" s="12">
        <f>+F48+H48-J48-L48</f>
        <v>14596</v>
      </c>
    </row>
    <row r="49" spans="4:5" s="52" customFormat="1" ht="12.75">
      <c r="D49" s="83"/>
      <c r="E49" s="83"/>
    </row>
    <row r="50" spans="1:14" s="52" customFormat="1" ht="12.75">
      <c r="A50" s="5"/>
      <c r="B50" s="4" t="s">
        <v>22</v>
      </c>
      <c r="C50" s="44"/>
      <c r="D50" s="9">
        <f t="shared" si="0"/>
        <v>0.0007005765356423336</v>
      </c>
      <c r="E50" s="38"/>
      <c r="F50" s="12">
        <v>52300</v>
      </c>
      <c r="G50" s="37"/>
      <c r="H50" s="48"/>
      <c r="I50" s="57"/>
      <c r="J50" s="12"/>
      <c r="K50" s="35"/>
      <c r="L50" s="35"/>
      <c r="M50" s="35"/>
      <c r="N50" s="12">
        <f>+F50+H50-J50-L50</f>
        <v>52300</v>
      </c>
    </row>
    <row r="51" spans="1:14" s="52" customFormat="1" ht="12.75">
      <c r="A51" s="5"/>
      <c r="B51" s="4" t="s">
        <v>74</v>
      </c>
      <c r="C51" s="44"/>
      <c r="D51" s="9">
        <f t="shared" si="0"/>
        <v>0.00180033434780745</v>
      </c>
      <c r="E51" s="38"/>
      <c r="F51" s="12">
        <v>134400</v>
      </c>
      <c r="G51" s="37"/>
      <c r="H51" s="48"/>
      <c r="I51" s="57"/>
      <c r="J51" s="12">
        <v>2688</v>
      </c>
      <c r="K51" s="37"/>
      <c r="L51" s="37">
        <v>3549</v>
      </c>
      <c r="M51" s="37"/>
      <c r="N51" s="12">
        <f>+F51+H51-J51-L51</f>
        <v>128163</v>
      </c>
    </row>
    <row r="52" spans="1:14" s="52" customFormat="1" ht="12.75">
      <c r="A52" s="5"/>
      <c r="B52" s="4" t="s">
        <v>24</v>
      </c>
      <c r="C52" s="44"/>
      <c r="D52" s="9">
        <f t="shared" si="0"/>
        <v>0.0026000364353379914</v>
      </c>
      <c r="E52" s="38"/>
      <c r="F52" s="12">
        <v>194100</v>
      </c>
      <c r="G52" s="37"/>
      <c r="H52" s="48"/>
      <c r="I52" s="57"/>
      <c r="J52" s="12"/>
      <c r="K52" s="35"/>
      <c r="L52" s="35"/>
      <c r="M52" s="35"/>
      <c r="N52" s="12">
        <f>+F52+H52-J52-L52</f>
        <v>194100</v>
      </c>
    </row>
    <row r="53" spans="1:14" s="52" customFormat="1" ht="12" customHeight="1">
      <c r="A53" s="5"/>
      <c r="B53" s="4" t="s">
        <v>25</v>
      </c>
      <c r="C53" s="44"/>
      <c r="D53" s="10">
        <f>F53/$F$57</f>
        <v>0.032000139311586434</v>
      </c>
      <c r="E53" s="38"/>
      <c r="F53" s="33">
        <v>2388900</v>
      </c>
      <c r="G53" s="37"/>
      <c r="H53" s="50"/>
      <c r="I53" s="56"/>
      <c r="J53" s="33"/>
      <c r="K53" s="36"/>
      <c r="L53" s="130"/>
      <c r="M53" s="36"/>
      <c r="N53" s="33">
        <f>+F53+H53-J53-L53</f>
        <v>2388900</v>
      </c>
    </row>
    <row r="54" spans="1:14" s="52" customFormat="1" ht="12.75">
      <c r="A54" s="5"/>
      <c r="B54" s="5"/>
      <c r="C54" s="40"/>
      <c r="D54" s="6"/>
      <c r="E54" s="39"/>
      <c r="F54" s="29"/>
      <c r="G54" s="35"/>
      <c r="H54" s="48"/>
      <c r="I54" s="57"/>
      <c r="J54" s="12"/>
      <c r="K54" s="35"/>
      <c r="L54" s="12"/>
      <c r="M54" s="35"/>
      <c r="N54" s="29"/>
    </row>
    <row r="55" spans="1:16" s="52" customFormat="1" ht="12.75">
      <c r="A55" s="5"/>
      <c r="B55" s="4" t="s">
        <v>26</v>
      </c>
      <c r="C55" s="44"/>
      <c r="D55" s="9">
        <f>SUM(D14:D54)</f>
        <v>0.9875999292725793</v>
      </c>
      <c r="E55" s="38"/>
      <c r="F55" s="12">
        <f>SUM(F14:F53)</f>
        <v>73727100</v>
      </c>
      <c r="G55" s="37"/>
      <c r="H55" s="47">
        <f>SUM(H13:H53)</f>
        <v>10159500</v>
      </c>
      <c r="I55" s="56"/>
      <c r="J55" s="12">
        <f>SUM(J13:J54)</f>
        <v>225833</v>
      </c>
      <c r="K55" s="37"/>
      <c r="L55" s="12">
        <f>SUM(L13:L54)</f>
        <v>4595</v>
      </c>
      <c r="M55" s="37"/>
      <c r="N55" s="12">
        <f>SUM(N14:N53)</f>
        <v>83656172</v>
      </c>
      <c r="O55" s="100"/>
      <c r="P55" s="100"/>
    </row>
    <row r="56" spans="1:16" s="52" customFormat="1" ht="12.75">
      <c r="A56" s="5"/>
      <c r="B56" s="4" t="s">
        <v>117</v>
      </c>
      <c r="C56" s="44"/>
      <c r="D56" s="10">
        <v>0.0124</v>
      </c>
      <c r="E56" s="38"/>
      <c r="F56" s="33">
        <v>925700</v>
      </c>
      <c r="G56" s="37"/>
      <c r="H56" s="48"/>
      <c r="I56" s="57"/>
      <c r="J56" s="12"/>
      <c r="K56" s="35"/>
      <c r="L56" s="12"/>
      <c r="M56" s="35"/>
      <c r="N56" s="33">
        <f>+F56</f>
        <v>925700</v>
      </c>
      <c r="P56" s="100"/>
    </row>
    <row r="57" spans="1:16" s="52" customFormat="1" ht="13.5" thickBot="1">
      <c r="A57" s="5"/>
      <c r="B57" s="4" t="s">
        <v>0</v>
      </c>
      <c r="C57" s="44"/>
      <c r="D57" s="11">
        <f>+D55+D56</f>
        <v>0.9999999292725793</v>
      </c>
      <c r="E57" s="38"/>
      <c r="F57" s="34">
        <f>SUM(F55:F56)</f>
        <v>74652800</v>
      </c>
      <c r="G57" s="37"/>
      <c r="H57" s="51">
        <f>+H55</f>
        <v>10159500</v>
      </c>
      <c r="I57" s="56"/>
      <c r="J57" s="34">
        <f>+J55</f>
        <v>225833</v>
      </c>
      <c r="K57" s="37"/>
      <c r="L57" s="34">
        <f>+L55</f>
        <v>4595</v>
      </c>
      <c r="M57" s="37"/>
      <c r="N57" s="34">
        <f>+N55+N56</f>
        <v>84581872</v>
      </c>
      <c r="P57" s="100"/>
    </row>
    <row r="58" spans="3:13" s="52" customFormat="1" ht="13.5" thickTop="1">
      <c r="C58" s="53"/>
      <c r="D58" s="83"/>
      <c r="E58" s="84"/>
      <c r="G58" s="53"/>
      <c r="I58" s="53"/>
      <c r="K58" s="53"/>
      <c r="L58" s="53"/>
      <c r="M58" s="53"/>
    </row>
    <row r="59" spans="2:5" s="52" customFormat="1" ht="12.75">
      <c r="B59" s="99" t="s">
        <v>130</v>
      </c>
      <c r="C59" s="99"/>
      <c r="D59" s="83"/>
      <c r="E59" s="83"/>
    </row>
    <row r="60" spans="2:5" s="52" customFormat="1" ht="12.75">
      <c r="B60" s="99" t="s">
        <v>131</v>
      </c>
      <c r="C60" s="99"/>
      <c r="D60" s="83"/>
      <c r="E60" s="83"/>
    </row>
    <row r="61" spans="2:5" s="52" customFormat="1" ht="12.75">
      <c r="B61" s="99" t="s">
        <v>115</v>
      </c>
      <c r="C61" s="99"/>
      <c r="D61" s="83"/>
      <c r="E61" s="83"/>
    </row>
    <row r="62" spans="1:14" ht="15">
      <c r="A62" s="1"/>
      <c r="B62" s="133" t="s">
        <v>143</v>
      </c>
      <c r="C62" s="134"/>
      <c r="D62" s="135"/>
      <c r="E62" s="135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2" ht="12.75">
      <c r="A63" s="106"/>
      <c r="B63"/>
    </row>
    <row r="67" spans="2:3" ht="12.75">
      <c r="B67" s="107"/>
      <c r="C67" s="107"/>
    </row>
  </sheetData>
  <mergeCells count="6">
    <mergeCell ref="A1:N1"/>
    <mergeCell ref="F8:H8"/>
    <mergeCell ref="A3:N3"/>
    <mergeCell ref="A4:N4"/>
    <mergeCell ref="A5:N5"/>
    <mergeCell ref="A6:N6"/>
  </mergeCells>
  <printOptions horizontalCentered="1"/>
  <pageMargins left="0" right="0" top="0.99" bottom="0" header="0" footer="0"/>
  <pageSetup horizontalDpi="300" verticalDpi="3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workbookViewId="0" topLeftCell="A47">
      <selection activeCell="P45" sqref="P45"/>
    </sheetView>
  </sheetViews>
  <sheetFormatPr defaultColWidth="9.140625" defaultRowHeight="12.75"/>
  <cols>
    <col min="1" max="1" width="3.00390625" style="52" customWidth="1"/>
    <col min="2" max="2" width="26.00390625" style="52" customWidth="1"/>
    <col min="3" max="3" width="1.57421875" style="52" customWidth="1"/>
    <col min="4" max="4" width="15.8515625" style="83" customWidth="1"/>
    <col min="5" max="5" width="1.421875" style="83" customWidth="1"/>
    <col min="6" max="6" width="16.8515625" style="52" customWidth="1"/>
    <col min="7" max="7" width="1.28515625" style="52" customWidth="1"/>
    <col min="8" max="8" width="18.00390625" style="52" customWidth="1"/>
    <col min="9" max="9" width="5.00390625" style="52" customWidth="1"/>
    <col min="10" max="10" width="10.28125" style="52" customWidth="1"/>
    <col min="11" max="11" width="1.28515625" style="52" customWidth="1"/>
    <col min="12" max="12" width="12.7109375" style="52" customWidth="1"/>
    <col min="13" max="13" width="1.28515625" style="52" customWidth="1"/>
    <col min="14" max="14" width="15.00390625" style="52" customWidth="1"/>
    <col min="15" max="15" width="12.57421875" style="52" customWidth="1"/>
    <col min="16" max="16384" width="10.28125" style="52" customWidth="1"/>
  </cols>
  <sheetData>
    <row r="1" spans="1:14" ht="12.75">
      <c r="A1" s="145" t="s">
        <v>136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3" spans="1:14" s="3" customFormat="1" ht="12.75">
      <c r="A3" s="149" t="s">
        <v>103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s="3" customFormat="1" ht="12.75">
      <c r="A4" s="149" t="s">
        <v>75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s="3" customFormat="1" ht="12.75">
      <c r="A5" s="149" t="s">
        <v>125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s="3" customFormat="1" ht="12.75">
      <c r="A6" s="149" t="str">
        <f>+Spanish!B6</f>
        <v>(US$)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8" spans="2:9" s="19" customFormat="1" ht="13.5" thickBot="1">
      <c r="B8" s="15"/>
      <c r="C8" s="15"/>
      <c r="D8" s="20"/>
      <c r="E8" s="20"/>
      <c r="F8" s="148" t="s">
        <v>76</v>
      </c>
      <c r="G8" s="148"/>
      <c r="H8" s="148"/>
      <c r="I8" s="41"/>
    </row>
    <row r="9" spans="4:9" s="19" customFormat="1" ht="18" customHeight="1">
      <c r="D9" s="20"/>
      <c r="E9" s="20"/>
      <c r="H9" s="109"/>
      <c r="I9" s="18"/>
    </row>
    <row r="10" spans="2:12" s="19" customFormat="1" ht="15.75" customHeight="1">
      <c r="B10" s="15"/>
      <c r="C10" s="15"/>
      <c r="D10" s="20"/>
      <c r="E10" s="20"/>
      <c r="F10" s="15"/>
      <c r="G10" s="15"/>
      <c r="H10" s="19" t="s">
        <v>83</v>
      </c>
      <c r="J10" s="64" t="s">
        <v>113</v>
      </c>
      <c r="L10" s="131"/>
    </row>
    <row r="11" spans="2:14" s="19" customFormat="1" ht="13.5" thickBot="1">
      <c r="B11" s="22" t="s">
        <v>101</v>
      </c>
      <c r="C11" s="22"/>
      <c r="D11" s="23" t="s">
        <v>97</v>
      </c>
      <c r="E11" s="43"/>
      <c r="F11" s="21" t="s">
        <v>98</v>
      </c>
      <c r="G11" s="41"/>
      <c r="H11" s="21" t="s">
        <v>99</v>
      </c>
      <c r="I11" s="41"/>
      <c r="J11" s="21" t="s">
        <v>100</v>
      </c>
      <c r="K11" s="41"/>
      <c r="L11" s="132"/>
      <c r="M11" s="41"/>
      <c r="N11" s="21" t="s">
        <v>0</v>
      </c>
    </row>
    <row r="12" spans="2:5" s="3" customFormat="1" ht="12.75">
      <c r="B12" s="80"/>
      <c r="C12" s="80"/>
      <c r="D12" s="81"/>
      <c r="E12" s="81"/>
    </row>
    <row r="13" spans="1:14" ht="12.75">
      <c r="A13" s="5"/>
      <c r="B13" s="4" t="s">
        <v>49</v>
      </c>
      <c r="C13" s="4"/>
      <c r="D13" s="9">
        <f>F13/$F$56</f>
        <v>0.0001995906382613914</v>
      </c>
      <c r="E13" s="9"/>
      <c r="F13" s="12">
        <v>14900</v>
      </c>
      <c r="G13" s="12"/>
      <c r="H13" s="46"/>
      <c r="I13" s="46"/>
      <c r="J13" s="12"/>
      <c r="K13" s="29"/>
      <c r="L13" s="29"/>
      <c r="M13" s="29"/>
      <c r="N13" s="12">
        <f>+F13+H13-J13-L13</f>
        <v>14900</v>
      </c>
    </row>
    <row r="14" spans="1:14" ht="12.75">
      <c r="A14" s="5"/>
      <c r="B14" s="4" t="s">
        <v>2</v>
      </c>
      <c r="C14" s="4"/>
      <c r="D14" s="9">
        <f aca="true" t="shared" si="0" ref="D14:D51">F14/$F$56</f>
        <v>0.04900017146041408</v>
      </c>
      <c r="E14" s="9"/>
      <c r="F14" s="12">
        <v>3658000</v>
      </c>
      <c r="G14" s="12"/>
      <c r="H14" s="46"/>
      <c r="I14" s="46"/>
      <c r="J14" s="12"/>
      <c r="K14" s="29"/>
      <c r="L14" s="29"/>
      <c r="M14" s="29"/>
      <c r="N14" s="12">
        <f>+F14+H14-J14-L14</f>
        <v>3658000</v>
      </c>
    </row>
    <row r="15" spans="1:14" ht="12.75">
      <c r="A15" s="5"/>
      <c r="B15" s="4" t="s">
        <v>3</v>
      </c>
      <c r="C15" s="4"/>
      <c r="D15" s="9">
        <f t="shared" si="0"/>
        <v>0.0007005765356423336</v>
      </c>
      <c r="E15" s="9"/>
      <c r="F15" s="12">
        <v>52300</v>
      </c>
      <c r="G15" s="12"/>
      <c r="H15" s="46"/>
      <c r="I15" s="46"/>
      <c r="J15" s="12">
        <v>1569</v>
      </c>
      <c r="K15" s="29"/>
      <c r="L15" s="29"/>
      <c r="M15" s="29"/>
      <c r="N15" s="12">
        <f>+F15+H15-J15-L15</f>
        <v>50731</v>
      </c>
    </row>
    <row r="16" spans="1:14" ht="12" customHeight="1">
      <c r="A16" s="5"/>
      <c r="B16" s="4" t="s">
        <v>4</v>
      </c>
      <c r="C16" s="4"/>
      <c r="D16" s="9">
        <f t="shared" si="0"/>
        <v>0.0007997020875305414</v>
      </c>
      <c r="E16" s="9"/>
      <c r="F16" s="12">
        <v>59700</v>
      </c>
      <c r="G16" s="12"/>
      <c r="H16" s="47">
        <v>8500</v>
      </c>
      <c r="I16" s="47"/>
      <c r="J16" s="30"/>
      <c r="K16" s="31"/>
      <c r="L16" s="31"/>
      <c r="M16" s="31"/>
      <c r="N16" s="12">
        <f>+F16+H16-J16-L16</f>
        <v>68200</v>
      </c>
    </row>
    <row r="17" spans="1:14" ht="12.75">
      <c r="A17" s="5"/>
      <c r="B17" s="4" t="s">
        <v>48</v>
      </c>
      <c r="C17" s="4"/>
      <c r="D17" s="9">
        <f t="shared" si="0"/>
        <v>0.000300055724634575</v>
      </c>
      <c r="E17" s="9"/>
      <c r="F17" s="12">
        <v>22400</v>
      </c>
      <c r="G17" s="12"/>
      <c r="H17" s="48"/>
      <c r="I17" s="48"/>
      <c r="J17" s="12">
        <v>448</v>
      </c>
      <c r="K17" s="29"/>
      <c r="L17" s="29"/>
      <c r="M17" s="29"/>
      <c r="N17" s="12">
        <f>+F17+H17-J17-L17</f>
        <v>21952</v>
      </c>
    </row>
    <row r="18" spans="1:14" ht="12.75">
      <c r="A18" s="5"/>
      <c r="B18" s="4"/>
      <c r="C18" s="4"/>
      <c r="D18" s="9"/>
      <c r="E18" s="9"/>
      <c r="F18" s="12"/>
      <c r="G18" s="12"/>
      <c r="H18" s="48"/>
      <c r="I18" s="48"/>
      <c r="J18" s="12"/>
      <c r="K18" s="29"/>
      <c r="L18" s="29"/>
      <c r="M18" s="29"/>
      <c r="N18" s="12"/>
    </row>
    <row r="19" spans="1:14" ht="12.75">
      <c r="A19" s="5"/>
      <c r="B19" s="4" t="s">
        <v>6</v>
      </c>
      <c r="C19" s="4"/>
      <c r="D19" s="9">
        <f t="shared" si="0"/>
        <v>0.0007005765356423336</v>
      </c>
      <c r="E19" s="9"/>
      <c r="F19" s="12">
        <v>52300</v>
      </c>
      <c r="G19" s="12"/>
      <c r="H19" s="48"/>
      <c r="I19" s="48"/>
      <c r="J19" s="12"/>
      <c r="K19" s="29"/>
      <c r="L19" s="29"/>
      <c r="M19" s="29"/>
      <c r="N19" s="12">
        <f>+F19+H19-J19-L19</f>
        <v>52300</v>
      </c>
    </row>
    <row r="20" spans="1:14" ht="12.75">
      <c r="A20" s="5"/>
      <c r="B20" s="4" t="s">
        <v>7</v>
      </c>
      <c r="C20" s="4"/>
      <c r="D20" s="9">
        <f t="shared" si="0"/>
        <v>0.08549980710703417</v>
      </c>
      <c r="E20" s="9"/>
      <c r="F20" s="12">
        <v>6382800</v>
      </c>
      <c r="G20" s="12"/>
      <c r="H20" s="48"/>
      <c r="I20" s="48"/>
      <c r="J20" s="12"/>
      <c r="K20" s="29"/>
      <c r="L20" s="29"/>
      <c r="M20" s="29"/>
      <c r="N20" s="12">
        <f>+F20+H20-J20-L20</f>
        <v>6382800</v>
      </c>
    </row>
    <row r="21" spans="1:14" ht="12" customHeight="1">
      <c r="A21" s="5"/>
      <c r="B21" s="4" t="s">
        <v>28</v>
      </c>
      <c r="C21" s="4"/>
      <c r="D21" s="9">
        <f t="shared" si="0"/>
        <v>0.12360018646320031</v>
      </c>
      <c r="E21" s="9"/>
      <c r="F21" s="12">
        <v>9227100</v>
      </c>
      <c r="G21" s="12"/>
      <c r="H21" s="126"/>
      <c r="I21" s="49"/>
      <c r="J21" s="12">
        <v>207610</v>
      </c>
      <c r="K21" s="32"/>
      <c r="L21" s="32"/>
      <c r="M21" s="32"/>
      <c r="N21" s="12">
        <f>+F21+H21-J21-L21</f>
        <v>9019490</v>
      </c>
    </row>
    <row r="22" spans="1:15" ht="12" customHeight="1">
      <c r="A22" s="5"/>
      <c r="B22" s="4" t="s">
        <v>8</v>
      </c>
      <c r="C22" s="4"/>
      <c r="D22" s="9">
        <f t="shared" si="0"/>
        <v>0.005399663508937374</v>
      </c>
      <c r="E22" s="9"/>
      <c r="F22" s="12">
        <v>403100</v>
      </c>
      <c r="G22" s="12"/>
      <c r="H22" s="126"/>
      <c r="I22" s="49"/>
      <c r="J22" s="12">
        <v>8062</v>
      </c>
      <c r="K22" s="32"/>
      <c r="L22" s="32"/>
      <c r="M22" s="32"/>
      <c r="N22" s="12">
        <f>+F22+H22-J22-L22</f>
        <v>395038</v>
      </c>
      <c r="O22" s="82"/>
    </row>
    <row r="23" spans="1:15" ht="12" customHeight="1">
      <c r="A23" s="5"/>
      <c r="B23" s="4" t="s">
        <v>9</v>
      </c>
      <c r="C23" s="4"/>
      <c r="D23" s="9">
        <f t="shared" si="0"/>
        <v>0.009399513481075056</v>
      </c>
      <c r="E23" s="9"/>
      <c r="F23" s="12">
        <v>701700</v>
      </c>
      <c r="G23" s="12"/>
      <c r="H23" s="126"/>
      <c r="I23" s="49"/>
      <c r="J23" s="12"/>
      <c r="K23" s="32"/>
      <c r="L23" s="32"/>
      <c r="M23" s="32"/>
      <c r="N23" s="12">
        <f>+F23+H23-J23-L23</f>
        <v>701700</v>
      </c>
      <c r="O23" s="82"/>
    </row>
    <row r="24" spans="1:15" ht="14.25">
      <c r="A24" s="5"/>
      <c r="B24" s="4"/>
      <c r="C24" s="4"/>
      <c r="D24" s="9"/>
      <c r="E24" s="9"/>
      <c r="F24" s="12"/>
      <c r="G24" s="12"/>
      <c r="H24" s="126"/>
      <c r="I24" s="49"/>
      <c r="J24" s="12"/>
      <c r="K24" s="32"/>
      <c r="L24" s="32"/>
      <c r="M24" s="32"/>
      <c r="N24" s="12"/>
      <c r="O24" s="82"/>
    </row>
    <row r="25" spans="1:14" ht="12.75">
      <c r="A25" s="5"/>
      <c r="B25" s="4" t="s">
        <v>10</v>
      </c>
      <c r="C25" s="4"/>
      <c r="D25" s="9">
        <f t="shared" si="0"/>
        <v>0.0012993484504265078</v>
      </c>
      <c r="E25" s="9"/>
      <c r="F25" s="12">
        <v>97000</v>
      </c>
      <c r="G25" s="12"/>
      <c r="H25" s="48"/>
      <c r="I25" s="48"/>
      <c r="J25" s="12"/>
      <c r="K25" s="29"/>
      <c r="L25" s="29"/>
      <c r="M25" s="29"/>
      <c r="N25" s="12">
        <f>+F25+H25-J25-L25</f>
        <v>97000</v>
      </c>
    </row>
    <row r="26" spans="1:14" ht="12.75">
      <c r="A26" s="5"/>
      <c r="B26" s="4" t="s">
        <v>11</v>
      </c>
      <c r="C26" s="4"/>
      <c r="D26" s="9">
        <f t="shared" si="0"/>
        <v>0.0001995906382613914</v>
      </c>
      <c r="E26" s="9"/>
      <c r="F26" s="12">
        <v>14900</v>
      </c>
      <c r="G26" s="12"/>
      <c r="H26" s="48"/>
      <c r="I26" s="48"/>
      <c r="J26" s="12"/>
      <c r="K26" s="29"/>
      <c r="L26" s="29"/>
      <c r="M26" s="29"/>
      <c r="N26" s="12">
        <f>+F26+H26-J26-L26</f>
        <v>14900</v>
      </c>
    </row>
    <row r="27" spans="1:14" ht="12.75">
      <c r="A27" s="5"/>
      <c r="B27" s="4" t="s">
        <v>77</v>
      </c>
      <c r="C27" s="4"/>
      <c r="D27" s="9">
        <f t="shared" si="0"/>
        <v>0.00180033434780745</v>
      </c>
      <c r="E27" s="9"/>
      <c r="F27" s="12">
        <v>134400</v>
      </c>
      <c r="G27" s="12"/>
      <c r="H27" s="48"/>
      <c r="I27" s="48"/>
      <c r="J27" s="12"/>
      <c r="K27" s="12"/>
      <c r="L27" s="12"/>
      <c r="M27" s="12"/>
      <c r="N27" s="12">
        <f>+F27+H27-J27-L27</f>
        <v>134400</v>
      </c>
    </row>
    <row r="28" spans="1:14" ht="12" customHeight="1">
      <c r="A28" s="5"/>
      <c r="B28" s="4" t="s">
        <v>13</v>
      </c>
      <c r="C28" s="4"/>
      <c r="D28" s="9">
        <f t="shared" si="0"/>
        <v>0.0007005765356423336</v>
      </c>
      <c r="E28" s="9"/>
      <c r="F28" s="12">
        <v>52300</v>
      </c>
      <c r="G28" s="12"/>
      <c r="H28" s="126"/>
      <c r="I28" s="49"/>
      <c r="J28" s="12">
        <v>1046</v>
      </c>
      <c r="K28" s="32"/>
      <c r="L28" s="12">
        <v>1046</v>
      </c>
      <c r="M28" s="32"/>
      <c r="N28" s="12">
        <f>+F28+H28-J28-L28</f>
        <v>50208</v>
      </c>
    </row>
    <row r="29" spans="1:14" ht="12" customHeight="1">
      <c r="A29" s="5"/>
      <c r="B29" s="4" t="s">
        <v>14</v>
      </c>
      <c r="C29" s="4"/>
      <c r="D29" s="9">
        <f t="shared" si="0"/>
        <v>0.5946983904153629</v>
      </c>
      <c r="E29" s="9"/>
      <c r="F29" s="12">
        <v>44395900</v>
      </c>
      <c r="G29" s="12"/>
      <c r="H29" s="47">
        <v>10140000</v>
      </c>
      <c r="I29" s="73" t="s">
        <v>142</v>
      </c>
      <c r="J29" s="30"/>
      <c r="K29" s="31"/>
      <c r="L29" s="31"/>
      <c r="M29" s="31"/>
      <c r="N29" s="12">
        <f>+F29+H29-J29-L29</f>
        <v>54535900</v>
      </c>
    </row>
    <row r="30" spans="1:14" ht="14.25">
      <c r="A30" s="5"/>
      <c r="B30" s="4"/>
      <c r="C30" s="4"/>
      <c r="D30" s="9"/>
      <c r="E30" s="9"/>
      <c r="F30" s="12"/>
      <c r="G30" s="12"/>
      <c r="H30" s="48"/>
      <c r="I30" s="48"/>
      <c r="J30" s="30"/>
      <c r="K30" s="31"/>
      <c r="L30" s="31"/>
      <c r="M30" s="31"/>
      <c r="N30" s="12"/>
    </row>
    <row r="31" spans="1:14" ht="12.75">
      <c r="A31" s="5"/>
      <c r="B31" s="4" t="s">
        <v>15</v>
      </c>
      <c r="C31" s="4"/>
      <c r="D31" s="9">
        <f t="shared" si="0"/>
        <v>0.000300055724634575</v>
      </c>
      <c r="E31" s="9"/>
      <c r="F31" s="12">
        <v>22400</v>
      </c>
      <c r="G31" s="12"/>
      <c r="H31" s="48"/>
      <c r="I31" s="48"/>
      <c r="J31" s="12"/>
      <c r="K31" s="29"/>
      <c r="L31" s="29"/>
      <c r="M31" s="29"/>
      <c r="N31" s="12">
        <f>+F31+H31-J31-L31</f>
        <v>22400</v>
      </c>
    </row>
    <row r="32" spans="1:14" ht="12.75">
      <c r="A32" s="5"/>
      <c r="B32" s="4" t="s">
        <v>16</v>
      </c>
      <c r="C32" s="4"/>
      <c r="D32" s="9">
        <f t="shared" si="0"/>
        <v>0.0012993484504265078</v>
      </c>
      <c r="E32" s="9"/>
      <c r="F32" s="12">
        <v>97000</v>
      </c>
      <c r="G32" s="12"/>
      <c r="H32" s="48"/>
      <c r="I32" s="48"/>
      <c r="J32" s="12">
        <v>1941</v>
      </c>
      <c r="K32" s="29"/>
      <c r="L32" s="29"/>
      <c r="M32" s="29"/>
      <c r="N32" s="12">
        <f>+F32+H32-J32-L32</f>
        <v>95059</v>
      </c>
    </row>
    <row r="33" spans="1:14" ht="12.75">
      <c r="A33" s="5"/>
      <c r="B33" s="4" t="s">
        <v>50</v>
      </c>
      <c r="C33" s="4"/>
      <c r="D33" s="9">
        <f t="shared" si="0"/>
        <v>0.0001995906382613914</v>
      </c>
      <c r="E33" s="9"/>
      <c r="F33" s="12">
        <v>14900</v>
      </c>
      <c r="G33" s="12"/>
      <c r="H33" s="48"/>
      <c r="I33" s="48"/>
      <c r="J33" s="12">
        <v>298</v>
      </c>
      <c r="K33" s="29"/>
      <c r="L33" s="29"/>
      <c r="M33" s="29"/>
      <c r="N33" s="12">
        <f>+F33+H33-J33-L33</f>
        <v>14602</v>
      </c>
    </row>
    <row r="34" spans="1:14" ht="12.75">
      <c r="A34" s="5"/>
      <c r="B34" s="4" t="s">
        <v>29</v>
      </c>
      <c r="C34" s="4"/>
      <c r="D34" s="9">
        <f t="shared" si="0"/>
        <v>0.0007005765356423336</v>
      </c>
      <c r="E34" s="9"/>
      <c r="F34" s="12">
        <v>52300</v>
      </c>
      <c r="G34" s="12"/>
      <c r="H34" s="48"/>
      <c r="I34" s="48"/>
      <c r="J34" s="12">
        <v>1569</v>
      </c>
      <c r="K34" s="29"/>
      <c r="L34" s="29"/>
      <c r="M34" s="29"/>
      <c r="N34" s="12">
        <f>+F34+H34-J34-L34</f>
        <v>50731</v>
      </c>
    </row>
    <row r="35" spans="1:14" ht="12.75">
      <c r="A35" s="5"/>
      <c r="B35" s="4" t="s">
        <v>18</v>
      </c>
      <c r="C35" s="4"/>
      <c r="D35" s="9">
        <f t="shared" si="0"/>
        <v>0.0007005765356423336</v>
      </c>
      <c r="E35" s="9"/>
      <c r="F35" s="12">
        <v>52300</v>
      </c>
      <c r="G35" s="12"/>
      <c r="H35" s="48"/>
      <c r="I35" s="48"/>
      <c r="J35" s="12"/>
      <c r="K35" s="29"/>
      <c r="L35" s="29"/>
      <c r="M35" s="29"/>
      <c r="N35" s="12">
        <f>+F35+H35-J35-L35</f>
        <v>52300</v>
      </c>
    </row>
    <row r="36" spans="1:14" ht="12.75">
      <c r="A36" s="5"/>
      <c r="B36" s="4"/>
      <c r="C36" s="4"/>
      <c r="D36" s="9"/>
      <c r="E36" s="9"/>
      <c r="F36" s="12"/>
      <c r="G36" s="12"/>
      <c r="H36" s="48"/>
      <c r="I36" s="48"/>
      <c r="J36" s="12"/>
      <c r="K36" s="29"/>
      <c r="L36" s="29"/>
      <c r="M36" s="29"/>
      <c r="N36" s="12"/>
    </row>
    <row r="37" spans="1:14" ht="12.75">
      <c r="A37" s="5"/>
      <c r="B37" s="4" t="s">
        <v>19</v>
      </c>
      <c r="C37" s="4"/>
      <c r="D37" s="9">
        <f t="shared" si="0"/>
        <v>0.00180033434780745</v>
      </c>
      <c r="E37" s="9"/>
      <c r="F37" s="12">
        <v>134400</v>
      </c>
      <c r="G37" s="12"/>
      <c r="H37" s="48"/>
      <c r="I37" s="48"/>
      <c r="J37" s="12"/>
      <c r="K37" s="29"/>
      <c r="L37" s="29"/>
      <c r="M37" s="29"/>
      <c r="N37" s="12">
        <f>+F37+H37-J37-L37</f>
        <v>134400</v>
      </c>
    </row>
    <row r="38" spans="1:14" ht="12" customHeight="1">
      <c r="A38" s="5"/>
      <c r="B38" s="4" t="s">
        <v>30</v>
      </c>
      <c r="C38" s="4"/>
      <c r="D38" s="9">
        <f t="shared" si="0"/>
        <v>0.06080013073856573</v>
      </c>
      <c r="E38" s="9"/>
      <c r="F38" s="12">
        <v>4538900</v>
      </c>
      <c r="G38" s="12"/>
      <c r="H38" s="47">
        <v>11000</v>
      </c>
      <c r="I38" s="47"/>
      <c r="J38" s="12"/>
      <c r="K38" s="31"/>
      <c r="L38" s="31"/>
      <c r="M38" s="31"/>
      <c r="N38" s="12">
        <f>+F38+H38-J38-L38</f>
        <v>4549900</v>
      </c>
    </row>
    <row r="39" spans="1:14" ht="12.75">
      <c r="A39" s="5"/>
      <c r="B39" s="4" t="s">
        <v>20</v>
      </c>
      <c r="C39" s="4"/>
      <c r="D39" s="9">
        <f t="shared" si="0"/>
        <v>0.0007005765356423336</v>
      </c>
      <c r="E39" s="9"/>
      <c r="F39" s="12">
        <v>52300</v>
      </c>
      <c r="G39" s="12"/>
      <c r="H39" s="48"/>
      <c r="I39" s="48"/>
      <c r="J39" s="12"/>
      <c r="K39" s="29"/>
      <c r="L39" s="29"/>
      <c r="M39" s="29"/>
      <c r="N39" s="12">
        <f>+F39+H39-J39-L39</f>
        <v>52300</v>
      </c>
    </row>
    <row r="40" spans="1:14" ht="12.75">
      <c r="A40" s="5"/>
      <c r="B40" s="4" t="s">
        <v>31</v>
      </c>
      <c r="C40" s="4"/>
      <c r="D40" s="9">
        <f t="shared" si="0"/>
        <v>0.0012993484504265078</v>
      </c>
      <c r="E40" s="9"/>
      <c r="F40" s="12">
        <v>97000</v>
      </c>
      <c r="G40" s="12"/>
      <c r="H40" s="48"/>
      <c r="I40" s="48"/>
      <c r="J40" s="12"/>
      <c r="K40" s="29"/>
      <c r="L40" s="29"/>
      <c r="M40" s="29"/>
      <c r="N40" s="12">
        <f>+F40+H40-J40-L40</f>
        <v>97000</v>
      </c>
    </row>
    <row r="41" spans="1:14" ht="12.75">
      <c r="A41" s="5"/>
      <c r="B41" s="4" t="s">
        <v>51</v>
      </c>
      <c r="C41" s="4"/>
      <c r="D41" s="9">
        <f t="shared" si="0"/>
        <v>0.00180033434780745</v>
      </c>
      <c r="E41" s="9"/>
      <c r="F41" s="12">
        <v>134400</v>
      </c>
      <c r="G41" s="12"/>
      <c r="H41" s="48"/>
      <c r="I41" s="48"/>
      <c r="J41" s="12"/>
      <c r="K41" s="29"/>
      <c r="L41" s="29"/>
      <c r="M41" s="29"/>
      <c r="N41" s="12">
        <f>+F41+H41-J41-L41</f>
        <v>134400</v>
      </c>
    </row>
    <row r="42" spans="1:14" ht="12.75">
      <c r="A42" s="5"/>
      <c r="B42" s="4"/>
      <c r="C42" s="4"/>
      <c r="D42" s="9"/>
      <c r="E42" s="9"/>
      <c r="F42" s="12"/>
      <c r="G42" s="12"/>
      <c r="H42" s="48"/>
      <c r="I42" s="48"/>
      <c r="J42" s="12"/>
      <c r="K42" s="29"/>
      <c r="L42" s="29"/>
      <c r="M42" s="29"/>
      <c r="N42" s="12"/>
    </row>
    <row r="43" spans="1:14" ht="12" customHeight="1">
      <c r="A43" s="5"/>
      <c r="B43" s="4" t="s">
        <v>46</v>
      </c>
      <c r="C43" s="4"/>
      <c r="D43" s="9">
        <f t="shared" si="0"/>
        <v>0.0041003150585108665</v>
      </c>
      <c r="E43" s="9"/>
      <c r="F43" s="12">
        <v>306100</v>
      </c>
      <c r="G43" s="12"/>
      <c r="H43" s="48"/>
      <c r="I43" s="48"/>
      <c r="J43" s="12"/>
      <c r="K43" s="29"/>
      <c r="L43" s="29"/>
      <c r="M43" s="29"/>
      <c r="N43" s="12">
        <f>+F43+H43-J43-L43</f>
        <v>306100</v>
      </c>
    </row>
    <row r="44" spans="1:14" ht="12.75">
      <c r="A44" s="5"/>
      <c r="B44" s="4" t="s">
        <v>33</v>
      </c>
      <c r="C44" s="4"/>
      <c r="D44" s="9">
        <f t="shared" si="0"/>
        <v>0.00180033434780745</v>
      </c>
      <c r="E44" s="9"/>
      <c r="F44" s="12">
        <v>134400</v>
      </c>
      <c r="G44" s="12"/>
      <c r="H44" s="48"/>
      <c r="I44" s="48"/>
      <c r="J44" s="12"/>
      <c r="K44" s="29"/>
      <c r="L44" s="29"/>
      <c r="M44" s="29"/>
      <c r="N44" s="12">
        <f>+F44+H44-J44-L44</f>
        <v>134400</v>
      </c>
    </row>
    <row r="45" spans="1:14" ht="12.75">
      <c r="A45" s="5"/>
      <c r="B45" s="4" t="s">
        <v>102</v>
      </c>
      <c r="C45" s="4"/>
      <c r="D45" s="9">
        <f>F45/$F$56</f>
        <v>0.0001995906382613914</v>
      </c>
      <c r="E45" s="9"/>
      <c r="F45" s="12">
        <v>14900</v>
      </c>
      <c r="G45" s="12"/>
      <c r="H45" s="48"/>
      <c r="I45" s="48"/>
      <c r="J45" s="12">
        <v>298</v>
      </c>
      <c r="K45" s="29"/>
      <c r="L45" s="29"/>
      <c r="M45" s="29"/>
      <c r="N45" s="12">
        <f>+F45+H45-J45-L45</f>
        <v>14602</v>
      </c>
    </row>
    <row r="46" spans="1:14" ht="12" customHeight="1">
      <c r="A46" s="5"/>
      <c r="B46" s="4" t="s">
        <v>21</v>
      </c>
      <c r="C46" s="4"/>
      <c r="D46" s="9">
        <f>F46/$F$56</f>
        <v>0.000300055724634575</v>
      </c>
      <c r="E46" s="9"/>
      <c r="F46" s="12">
        <v>22400</v>
      </c>
      <c r="G46" s="12"/>
      <c r="H46" s="48"/>
      <c r="I46" s="48"/>
      <c r="J46" s="12"/>
      <c r="K46" s="32"/>
      <c r="L46" s="32"/>
      <c r="M46" s="32"/>
      <c r="N46" s="12">
        <f>+F46+H46-J46-L46</f>
        <v>22400</v>
      </c>
    </row>
    <row r="47" spans="1:14" ht="12.75">
      <c r="A47" s="5"/>
      <c r="B47" s="4" t="s">
        <v>52</v>
      </c>
      <c r="C47" s="4"/>
      <c r="D47" s="9">
        <f>F47/$F$56</f>
        <v>0.0001995906382613914</v>
      </c>
      <c r="E47" s="9"/>
      <c r="F47" s="12">
        <v>14900</v>
      </c>
      <c r="G47" s="12"/>
      <c r="H47" s="48"/>
      <c r="I47" s="48"/>
      <c r="J47" s="12">
        <v>304</v>
      </c>
      <c r="K47" s="29"/>
      <c r="L47" s="29"/>
      <c r="M47" s="29"/>
      <c r="N47" s="12">
        <f>+F47+H47-J47-L47</f>
        <v>14596</v>
      </c>
    </row>
    <row r="49" spans="1:14" ht="12.75">
      <c r="A49" s="5"/>
      <c r="B49" s="4" t="s">
        <v>22</v>
      </c>
      <c r="C49" s="4"/>
      <c r="D49" s="9">
        <f t="shared" si="0"/>
        <v>0.0007005765356423336</v>
      </c>
      <c r="E49" s="9"/>
      <c r="F49" s="12">
        <v>52300</v>
      </c>
      <c r="G49" s="12"/>
      <c r="H49" s="48"/>
      <c r="I49" s="48"/>
      <c r="J49" s="12"/>
      <c r="K49" s="29"/>
      <c r="L49" s="29"/>
      <c r="M49" s="29"/>
      <c r="N49" s="12">
        <f>+F49+H49-J49-L49</f>
        <v>52300</v>
      </c>
    </row>
    <row r="50" spans="1:14" ht="12.75">
      <c r="A50" s="5"/>
      <c r="B50" s="4" t="s">
        <v>54</v>
      </c>
      <c r="C50" s="4"/>
      <c r="D50" s="9">
        <f t="shared" si="0"/>
        <v>0.00180033434780745</v>
      </c>
      <c r="E50" s="9"/>
      <c r="F50" s="12">
        <v>134400</v>
      </c>
      <c r="G50" s="12"/>
      <c r="H50" s="48"/>
      <c r="I50" s="48"/>
      <c r="J50" s="12">
        <v>2688</v>
      </c>
      <c r="K50" s="12"/>
      <c r="L50" s="12">
        <v>3549</v>
      </c>
      <c r="M50" s="12"/>
      <c r="N50" s="12">
        <f>+F50+H50-J50-L50</f>
        <v>128163</v>
      </c>
    </row>
    <row r="51" spans="1:14" ht="12.75">
      <c r="A51" s="5"/>
      <c r="B51" s="4" t="s">
        <v>53</v>
      </c>
      <c r="C51" s="4"/>
      <c r="D51" s="9">
        <f t="shared" si="0"/>
        <v>0.0026000364353379914</v>
      </c>
      <c r="E51" s="9"/>
      <c r="F51" s="12">
        <v>194100</v>
      </c>
      <c r="G51" s="12"/>
      <c r="H51" s="48"/>
      <c r="I51" s="48"/>
      <c r="J51" s="12"/>
      <c r="K51" s="29"/>
      <c r="L51" s="29"/>
      <c r="M51" s="29"/>
      <c r="N51" s="12">
        <f>+F51+H51-J51-L51</f>
        <v>194100</v>
      </c>
    </row>
    <row r="52" spans="1:14" ht="12" customHeight="1">
      <c r="A52" s="5"/>
      <c r="B52" s="4" t="s">
        <v>25</v>
      </c>
      <c r="C52" s="4"/>
      <c r="D52" s="10">
        <f>F52/$F$56</f>
        <v>0.032000139311586434</v>
      </c>
      <c r="E52" s="38"/>
      <c r="F52" s="33">
        <v>2388900</v>
      </c>
      <c r="G52" s="37"/>
      <c r="H52" s="50"/>
      <c r="I52" s="56"/>
      <c r="J52" s="33"/>
      <c r="K52" s="36"/>
      <c r="L52" s="130"/>
      <c r="M52" s="36"/>
      <c r="N52" s="33">
        <f>+F52+H52-J52-L52</f>
        <v>2388900</v>
      </c>
    </row>
    <row r="53" spans="5:14" ht="12.75">
      <c r="E53" s="84"/>
      <c r="F53" s="85"/>
      <c r="G53" s="98"/>
      <c r="H53" s="59"/>
      <c r="I53" s="60"/>
      <c r="J53" s="59"/>
      <c r="K53" s="98"/>
      <c r="L53" s="59"/>
      <c r="M53" s="98"/>
      <c r="N53" s="85"/>
    </row>
    <row r="54" spans="2:16" ht="12.75">
      <c r="B54" s="99" t="s">
        <v>26</v>
      </c>
      <c r="C54" s="99"/>
      <c r="D54" s="9">
        <f>SUM(D13:D53)</f>
        <v>0.9875999292725793</v>
      </c>
      <c r="E54" s="38"/>
      <c r="F54" s="12">
        <f>SUM(F13:F52)</f>
        <v>73727100</v>
      </c>
      <c r="G54" s="37"/>
      <c r="H54" s="12">
        <f>SUM(H13:H52)</f>
        <v>10159500</v>
      </c>
      <c r="I54" s="37"/>
      <c r="J54" s="12">
        <f>SUM(J12:J52)</f>
        <v>225833</v>
      </c>
      <c r="K54" s="37"/>
      <c r="L54" s="12">
        <f>SUM(L12:L52)</f>
        <v>4595</v>
      </c>
      <c r="M54" s="37"/>
      <c r="N54" s="12">
        <f>SUM(N13:N52)</f>
        <v>83656172</v>
      </c>
      <c r="O54" s="100"/>
      <c r="P54" s="100"/>
    </row>
    <row r="55" spans="2:16" ht="12.75">
      <c r="B55" s="4" t="s">
        <v>117</v>
      </c>
      <c r="C55" s="4"/>
      <c r="D55" s="10">
        <v>0.0124</v>
      </c>
      <c r="E55" s="38"/>
      <c r="F55" s="33">
        <v>925700</v>
      </c>
      <c r="G55" s="37"/>
      <c r="H55" s="61"/>
      <c r="I55" s="62"/>
      <c r="J55" s="63"/>
      <c r="K55" s="35"/>
      <c r="L55" s="63"/>
      <c r="M55" s="35"/>
      <c r="N55" s="12">
        <f>+F55</f>
        <v>925700</v>
      </c>
      <c r="P55" s="100"/>
    </row>
    <row r="56" spans="2:16" ht="13.5" thickBot="1">
      <c r="B56" s="99" t="s">
        <v>0</v>
      </c>
      <c r="C56" s="99"/>
      <c r="D56" s="11">
        <f>+D54+D55</f>
        <v>0.9999999292725793</v>
      </c>
      <c r="E56" s="38"/>
      <c r="F56" s="34">
        <f>SUM(F54:F55)</f>
        <v>74652800</v>
      </c>
      <c r="G56" s="37"/>
      <c r="H56" s="34">
        <f>SUM(H54:H55)</f>
        <v>10159500</v>
      </c>
      <c r="I56" s="37"/>
      <c r="J56" s="34">
        <f>+J54</f>
        <v>225833</v>
      </c>
      <c r="K56" s="37"/>
      <c r="L56" s="34">
        <f>+L54</f>
        <v>4595</v>
      </c>
      <c r="M56" s="37"/>
      <c r="N56" s="34">
        <f>+N54+N55</f>
        <v>84581872</v>
      </c>
      <c r="P56" s="100"/>
    </row>
    <row r="57" spans="5:13" ht="13.5" thickTop="1">
      <c r="E57" s="84"/>
      <c r="G57" s="53"/>
      <c r="I57" s="53"/>
      <c r="K57" s="53"/>
      <c r="L57" s="53"/>
      <c r="M57" s="53"/>
    </row>
    <row r="58" spans="2:3" ht="12.75">
      <c r="B58" s="4" t="s">
        <v>132</v>
      </c>
      <c r="C58" s="99"/>
    </row>
    <row r="59" spans="2:3" ht="12.75">
      <c r="B59" s="4" t="s">
        <v>133</v>
      </c>
      <c r="C59" s="99"/>
    </row>
    <row r="60" spans="2:3" ht="12.75">
      <c r="B60" s="4" t="s">
        <v>114</v>
      </c>
      <c r="C60" s="99"/>
    </row>
    <row r="61" spans="1:14" ht="12.75">
      <c r="A61" s="101"/>
      <c r="B61" s="133" t="s">
        <v>143</v>
      </c>
      <c r="C61" s="133"/>
      <c r="D61" s="136"/>
      <c r="E61" s="136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2:3" ht="12.75">
      <c r="B62" s="4"/>
      <c r="C62" s="99"/>
    </row>
    <row r="65" spans="2:3" ht="12.75">
      <c r="B65" s="102"/>
      <c r="C65" s="102"/>
    </row>
  </sheetData>
  <mergeCells count="6">
    <mergeCell ref="A1:N1"/>
    <mergeCell ref="F8:H8"/>
    <mergeCell ref="A3:N3"/>
    <mergeCell ref="A4:N4"/>
    <mergeCell ref="A5:N5"/>
    <mergeCell ref="A6:N6"/>
  </mergeCells>
  <printOptions horizontalCentered="1"/>
  <pageMargins left="0" right="0" top="0.99" bottom="0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MPalmer</cp:lastModifiedBy>
  <cp:lastPrinted>2005-10-26T15:02:00Z</cp:lastPrinted>
  <dcterms:created xsi:type="dcterms:W3CDTF">1998-02-19T16:26:51Z</dcterms:created>
  <dcterms:modified xsi:type="dcterms:W3CDTF">2005-10-26T15:02:29Z</dcterms:modified>
  <cp:category/>
  <cp:version/>
  <cp:contentType/>
  <cp:contentStatus/>
</cp:coreProperties>
</file>